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2025\058 Praha 12 RAK\rozpočet od Majagu otevřený\"/>
    </mc:Choice>
  </mc:AlternateContent>
  <xr:revisionPtr revIDLastSave="0" documentId="13_ncr:1_{C72CA89E-7564-4214-A410-12AB1AB999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 - Vedlejší rozpočtové ..." sheetId="2" r:id="rId2"/>
    <sheet name="B - SO 01 - Zpevněné ploc..." sheetId="3" r:id="rId3"/>
    <sheet name="B - SO 02 - Fotbalové hřiště" sheetId="4" r:id="rId4"/>
    <sheet name="B - SO 03 - Multifunkční ..." sheetId="5" r:id="rId5"/>
    <sheet name="B - SO 04 - Dětské hřiště" sheetId="6" r:id="rId6"/>
    <sheet name="N - SO 01 - Zpevněné ploc..." sheetId="7" r:id="rId7"/>
    <sheet name="N - SO 02 - Fotbalové hřiště" sheetId="8" r:id="rId8"/>
    <sheet name="N - SO 03 - Multifunkční ..." sheetId="9" r:id="rId9"/>
    <sheet name="N - SO 04 - Dětské hřiště" sheetId="10" r:id="rId10"/>
    <sheet name="N - SO 05 - Systém naklád..." sheetId="11" r:id="rId11"/>
    <sheet name="Pokyny pro vyplnění" sheetId="12" r:id="rId12"/>
  </sheets>
  <definedNames>
    <definedName name="_xlnm._FilterDatabase" localSheetId="1" hidden="1">'00 - Vedlejší rozpočtové ...'!$C$85:$K$134</definedName>
    <definedName name="_xlnm._FilterDatabase" localSheetId="2" hidden="1">'B - SO 01 - Zpevněné ploc...'!$C$84:$K$185</definedName>
    <definedName name="_xlnm._FilterDatabase" localSheetId="3" hidden="1">'B - SO 02 - Fotbalové hřiště'!$C$84:$K$192</definedName>
    <definedName name="_xlnm._FilterDatabase" localSheetId="4" hidden="1">'B - SO 03 - Multifunkční ...'!$C$84:$K$188</definedName>
    <definedName name="_xlnm._FilterDatabase" localSheetId="5" hidden="1">'B - SO 04 - Dětské hřiště'!$C$81:$K$117</definedName>
    <definedName name="_xlnm._FilterDatabase" localSheetId="6" hidden="1">'N - SO 01 - Zpevněné ploc...'!$C$88:$K$285</definedName>
    <definedName name="_xlnm._FilterDatabase" localSheetId="7" hidden="1">'N - SO 02 - Fotbalové hřiště'!$C$88:$K$274</definedName>
    <definedName name="_xlnm._FilterDatabase" localSheetId="8" hidden="1">'N - SO 03 - Multifunkční ...'!$C$89:$K$295</definedName>
    <definedName name="_xlnm._FilterDatabase" localSheetId="9" hidden="1">'N - SO 04 - Dětské hřiště'!$C$86:$K$218</definedName>
    <definedName name="_xlnm._FilterDatabase" localSheetId="10" hidden="1">'N - SO 05 - Systém naklád...'!$C$85:$K$310</definedName>
    <definedName name="_xlnm.Print_Titles" localSheetId="1">'00 - Vedlejší rozpočtové ...'!$85:$85</definedName>
    <definedName name="_xlnm.Print_Titles" localSheetId="2">'B - SO 01 - Zpevněné ploc...'!$84:$84</definedName>
    <definedName name="_xlnm.Print_Titles" localSheetId="3">'B - SO 02 - Fotbalové hřiště'!$84:$84</definedName>
    <definedName name="_xlnm.Print_Titles" localSheetId="4">'B - SO 03 - Multifunkční ...'!$84:$84</definedName>
    <definedName name="_xlnm.Print_Titles" localSheetId="5">'B - SO 04 - Dětské hřiště'!$81:$81</definedName>
    <definedName name="_xlnm.Print_Titles" localSheetId="6">'N - SO 01 - Zpevněné ploc...'!$88:$88</definedName>
    <definedName name="_xlnm.Print_Titles" localSheetId="7">'N - SO 02 - Fotbalové hřiště'!$88:$88</definedName>
    <definedName name="_xlnm.Print_Titles" localSheetId="8">'N - SO 03 - Multifunkční ...'!$89:$89</definedName>
    <definedName name="_xlnm.Print_Titles" localSheetId="9">'N - SO 04 - Dětské hřiště'!$86:$86</definedName>
    <definedName name="_xlnm.Print_Titles" localSheetId="10">'N - SO 05 - Systém naklád...'!$85:$85</definedName>
    <definedName name="_xlnm.Print_Titles" localSheetId="0">'Rekapitulace stavby'!$52:$52</definedName>
    <definedName name="_xlnm.Print_Area" localSheetId="1">'00 - Vedlejší rozpočtové ...'!$C$4:$J$39,'00 - Vedlejší rozpočtové ...'!$C$45:$J$67,'00 - Vedlejší rozpočtové ...'!$C$73:$K$134</definedName>
    <definedName name="_xlnm.Print_Area" localSheetId="2">'B - SO 01 - Zpevněné ploc...'!$C$4:$J$39,'B - SO 01 - Zpevněné ploc...'!$C$45:$J$66,'B - SO 01 - Zpevněné ploc...'!$C$72:$K$185</definedName>
    <definedName name="_xlnm.Print_Area" localSheetId="3">'B - SO 02 - Fotbalové hřiště'!$C$4:$J$39,'B - SO 02 - Fotbalové hřiště'!$C$45:$J$66,'B - SO 02 - Fotbalové hřiště'!$C$72:$K$192</definedName>
    <definedName name="_xlnm.Print_Area" localSheetId="4">'B - SO 03 - Multifunkční ...'!$C$4:$J$39,'B - SO 03 - Multifunkční ...'!$C$45:$J$66,'B - SO 03 - Multifunkční ...'!$C$72:$K$188</definedName>
    <definedName name="_xlnm.Print_Area" localSheetId="5">'B - SO 04 - Dětské hřiště'!$C$4:$J$39,'B - SO 04 - Dětské hřiště'!$C$45:$J$63,'B - SO 04 - Dětské hřiště'!$C$69:$K$117</definedName>
    <definedName name="_xlnm.Print_Area" localSheetId="6">'N - SO 01 - Zpevněné ploc...'!$C$4:$J$39,'N - SO 01 - Zpevněné ploc...'!$C$45:$J$70,'N - SO 01 - Zpevněné ploc...'!$C$76:$K$285</definedName>
    <definedName name="_xlnm.Print_Area" localSheetId="7">'N - SO 02 - Fotbalové hřiště'!$C$4:$J$39,'N - SO 02 - Fotbalové hřiště'!$C$45:$J$70,'N - SO 02 - Fotbalové hřiště'!$C$76:$K$274</definedName>
    <definedName name="_xlnm.Print_Area" localSheetId="8">'N - SO 03 - Multifunkční ...'!$C$4:$J$39,'N - SO 03 - Multifunkční ...'!$C$45:$J$71,'N - SO 03 - Multifunkční ...'!$C$77:$K$295</definedName>
    <definedName name="_xlnm.Print_Area" localSheetId="9">'N - SO 04 - Dětské hřiště'!$C$4:$J$39,'N - SO 04 - Dětské hřiště'!$C$45:$J$68,'N - SO 04 - Dětské hřiště'!$C$74:$K$218</definedName>
    <definedName name="_xlnm.Print_Area" localSheetId="10">'N - SO 05 - Systém naklád...'!$C$4:$J$39,'N - SO 05 - Systém naklád...'!$C$45:$J$67,'N - SO 05 - Systém naklád...'!$C$73:$K$310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4" i="1"/>
  <c r="J35" i="11"/>
  <c r="AX64" i="1"/>
  <c r="BI309" i="11"/>
  <c r="BH309" i="11"/>
  <c r="BG309" i="11"/>
  <c r="BF309" i="11"/>
  <c r="T309" i="11"/>
  <c r="T308" i="11"/>
  <c r="R309" i="11"/>
  <c r="R308" i="11" s="1"/>
  <c r="P309" i="11"/>
  <c r="P308" i="11"/>
  <c r="BI305" i="11"/>
  <c r="BH305" i="11"/>
  <c r="BG305" i="11"/>
  <c r="BF305" i="11"/>
  <c r="T305" i="11"/>
  <c r="T304" i="11"/>
  <c r="R305" i="11"/>
  <c r="R304" i="11"/>
  <c r="P305" i="11"/>
  <c r="P304" i="11" s="1"/>
  <c r="BI302" i="11"/>
  <c r="BH302" i="11"/>
  <c r="BG302" i="11"/>
  <c r="BF302" i="11"/>
  <c r="T302" i="11"/>
  <c r="R302" i="11"/>
  <c r="P302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6" i="11"/>
  <c r="BH296" i="11"/>
  <c r="BG296" i="11"/>
  <c r="BF296" i="11"/>
  <c r="T296" i="11"/>
  <c r="R296" i="11"/>
  <c r="P296" i="11"/>
  <c r="BI293" i="11"/>
  <c r="BH293" i="11"/>
  <c r="BG293" i="11"/>
  <c r="BF293" i="11"/>
  <c r="T293" i="11"/>
  <c r="R293" i="11"/>
  <c r="P293" i="11"/>
  <c r="BI290" i="11"/>
  <c r="BH290" i="11"/>
  <c r="BG290" i="11"/>
  <c r="BF290" i="11"/>
  <c r="T290" i="11"/>
  <c r="R290" i="11"/>
  <c r="P290" i="11"/>
  <c r="BI288" i="11"/>
  <c r="BH288" i="11"/>
  <c r="BG288" i="11"/>
  <c r="BF288" i="11"/>
  <c r="T288" i="11"/>
  <c r="R288" i="11"/>
  <c r="P288" i="11"/>
  <c r="BI285" i="11"/>
  <c r="BH285" i="11"/>
  <c r="BG285" i="11"/>
  <c r="BF285" i="11"/>
  <c r="T285" i="11"/>
  <c r="R285" i="11"/>
  <c r="P285" i="11"/>
  <c r="BI283" i="11"/>
  <c r="BH283" i="11"/>
  <c r="BG283" i="11"/>
  <c r="BF283" i="11"/>
  <c r="T283" i="11"/>
  <c r="R283" i="11"/>
  <c r="P283" i="11"/>
  <c r="BI280" i="11"/>
  <c r="BH280" i="11"/>
  <c r="BG280" i="11"/>
  <c r="BF280" i="11"/>
  <c r="T280" i="11"/>
  <c r="R280" i="11"/>
  <c r="P280" i="11"/>
  <c r="BI278" i="11"/>
  <c r="BH278" i="11"/>
  <c r="BG278" i="11"/>
  <c r="BF278" i="11"/>
  <c r="T278" i="11"/>
  <c r="R278" i="11"/>
  <c r="P278" i="11"/>
  <c r="BI275" i="11"/>
  <c r="BH275" i="11"/>
  <c r="BG275" i="11"/>
  <c r="BF275" i="11"/>
  <c r="T275" i="11"/>
  <c r="R275" i="11"/>
  <c r="P275" i="11"/>
  <c r="BI273" i="11"/>
  <c r="BH273" i="11"/>
  <c r="BG273" i="11"/>
  <c r="BF273" i="11"/>
  <c r="T273" i="11"/>
  <c r="R273" i="11"/>
  <c r="P273" i="11"/>
  <c r="BI270" i="11"/>
  <c r="BH270" i="11"/>
  <c r="BG270" i="11"/>
  <c r="BF270" i="11"/>
  <c r="T270" i="11"/>
  <c r="R270" i="11"/>
  <c r="P270" i="11"/>
  <c r="BI268" i="11"/>
  <c r="BH268" i="11"/>
  <c r="BG268" i="11"/>
  <c r="BF268" i="11"/>
  <c r="T268" i="11"/>
  <c r="R268" i="11"/>
  <c r="P268" i="11"/>
  <c r="BI267" i="11"/>
  <c r="BH267" i="11"/>
  <c r="BG267" i="11"/>
  <c r="BF267" i="11"/>
  <c r="T267" i="11"/>
  <c r="R267" i="11"/>
  <c r="P267" i="11"/>
  <c r="BI264" i="11"/>
  <c r="BH264" i="11"/>
  <c r="BG264" i="11"/>
  <c r="BF264" i="11"/>
  <c r="T264" i="11"/>
  <c r="R264" i="11"/>
  <c r="P264" i="11"/>
  <c r="BI263" i="11"/>
  <c r="BH263" i="11"/>
  <c r="BG263" i="11"/>
  <c r="BF263" i="11"/>
  <c r="T263" i="11"/>
  <c r="R263" i="11"/>
  <c r="P263" i="11"/>
  <c r="BI261" i="11"/>
  <c r="BH261" i="11"/>
  <c r="BG261" i="11"/>
  <c r="BF261" i="11"/>
  <c r="T261" i="11"/>
  <c r="R261" i="11"/>
  <c r="P261" i="11"/>
  <c r="BI260" i="11"/>
  <c r="BH260" i="11"/>
  <c r="BG260" i="11"/>
  <c r="BF260" i="11"/>
  <c r="T260" i="11"/>
  <c r="R260" i="11"/>
  <c r="P260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5" i="11"/>
  <c r="BH255" i="11"/>
  <c r="BG255" i="11"/>
  <c r="BF255" i="11"/>
  <c r="T255" i="11"/>
  <c r="R255" i="11"/>
  <c r="P255" i="11"/>
  <c r="BI254" i="11"/>
  <c r="BH254" i="11"/>
  <c r="BG254" i="11"/>
  <c r="BF254" i="11"/>
  <c r="T254" i="11"/>
  <c r="R254" i="11"/>
  <c r="P254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7" i="11"/>
  <c r="BH247" i="11"/>
  <c r="BG247" i="11"/>
  <c r="BF247" i="11"/>
  <c r="T247" i="11"/>
  <c r="R247" i="11"/>
  <c r="P247" i="11"/>
  <c r="BI246" i="11"/>
  <c r="BH246" i="11"/>
  <c r="BG246" i="11"/>
  <c r="BF246" i="11"/>
  <c r="T246" i="11"/>
  <c r="R246" i="11"/>
  <c r="P246" i="11"/>
  <c r="BI243" i="11"/>
  <c r="BH243" i="11"/>
  <c r="BG243" i="11"/>
  <c r="BF243" i="11"/>
  <c r="T243" i="11"/>
  <c r="R243" i="11"/>
  <c r="P243" i="11"/>
  <c r="BI242" i="11"/>
  <c r="BH242" i="11"/>
  <c r="BG242" i="11"/>
  <c r="BF242" i="11"/>
  <c r="T242" i="11"/>
  <c r="R242" i="11"/>
  <c r="P242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33" i="11"/>
  <c r="BH233" i="11"/>
  <c r="BG233" i="11"/>
  <c r="BF233" i="11"/>
  <c r="T233" i="11"/>
  <c r="R233" i="11"/>
  <c r="P233" i="11"/>
  <c r="BI229" i="11"/>
  <c r="BH229" i="11"/>
  <c r="BG229" i="11"/>
  <c r="BF229" i="11"/>
  <c r="T229" i="11"/>
  <c r="R229" i="11"/>
  <c r="P229" i="11"/>
  <c r="BI227" i="11"/>
  <c r="BH227" i="11"/>
  <c r="BG227" i="11"/>
  <c r="BF227" i="11"/>
  <c r="T227" i="11"/>
  <c r="R227" i="11"/>
  <c r="P227" i="11"/>
  <c r="BI224" i="11"/>
  <c r="BH224" i="11"/>
  <c r="BG224" i="11"/>
  <c r="BF224" i="11"/>
  <c r="T224" i="11"/>
  <c r="R224" i="11"/>
  <c r="P224" i="11"/>
  <c r="BI215" i="11"/>
  <c r="BH215" i="11"/>
  <c r="BG215" i="11"/>
  <c r="BF215" i="11"/>
  <c r="T215" i="11"/>
  <c r="T214" i="11" s="1"/>
  <c r="R215" i="11"/>
  <c r="R214" i="11"/>
  <c r="P215" i="11"/>
  <c r="P214" i="11"/>
  <c r="BI211" i="11"/>
  <c r="BH211" i="11"/>
  <c r="BG211" i="11"/>
  <c r="BF211" i="11"/>
  <c r="T211" i="11"/>
  <c r="R211" i="11"/>
  <c r="P211" i="11"/>
  <c r="BI208" i="11"/>
  <c r="BH208" i="11"/>
  <c r="BG208" i="11"/>
  <c r="BF208" i="11"/>
  <c r="T208" i="11"/>
  <c r="R208" i="11"/>
  <c r="P208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86" i="11"/>
  <c r="BH186" i="11"/>
  <c r="BG186" i="11"/>
  <c r="BF186" i="11"/>
  <c r="T186" i="11"/>
  <c r="R186" i="11"/>
  <c r="P186" i="11"/>
  <c r="BI184" i="11"/>
  <c r="BH184" i="11"/>
  <c r="BG184" i="11"/>
  <c r="BF184" i="11"/>
  <c r="T184" i="11"/>
  <c r="R184" i="11"/>
  <c r="P184" i="11"/>
  <c r="BI180" i="11"/>
  <c r="BH180" i="11"/>
  <c r="BG180" i="11"/>
  <c r="BF180" i="11"/>
  <c r="T180" i="11"/>
  <c r="R180" i="11"/>
  <c r="P180" i="11"/>
  <c r="BI177" i="11"/>
  <c r="BH177" i="11"/>
  <c r="BG177" i="11"/>
  <c r="BF177" i="11"/>
  <c r="T177" i="11"/>
  <c r="R177" i="11"/>
  <c r="P177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56" i="11"/>
  <c r="BH156" i="11"/>
  <c r="BG156" i="11"/>
  <c r="BF156" i="11"/>
  <c r="T156" i="11"/>
  <c r="R156" i="11"/>
  <c r="P156" i="11"/>
  <c r="BI147" i="11"/>
  <c r="BH147" i="11"/>
  <c r="BG147" i="11"/>
  <c r="BF147" i="11"/>
  <c r="T147" i="11"/>
  <c r="R147" i="11"/>
  <c r="P147" i="11"/>
  <c r="BI142" i="11"/>
  <c r="BH142" i="11"/>
  <c r="BG142" i="11"/>
  <c r="BF142" i="11"/>
  <c r="T142" i="11"/>
  <c r="R142" i="11"/>
  <c r="P142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BI121" i="11"/>
  <c r="BH121" i="11"/>
  <c r="BG121" i="11"/>
  <c r="BF121" i="11"/>
  <c r="T121" i="11"/>
  <c r="R121" i="11"/>
  <c r="P121" i="11"/>
  <c r="BI118" i="11"/>
  <c r="BH118" i="11"/>
  <c r="BG118" i="11"/>
  <c r="BF118" i="11"/>
  <c r="T118" i="11"/>
  <c r="R118" i="11"/>
  <c r="P118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99" i="11"/>
  <c r="BH99" i="11"/>
  <c r="BG99" i="11"/>
  <c r="BF99" i="11"/>
  <c r="T99" i="11"/>
  <c r="R99" i="11"/>
  <c r="P99" i="11"/>
  <c r="BI89" i="11"/>
  <c r="BH89" i="11"/>
  <c r="BG89" i="11"/>
  <c r="BF89" i="11"/>
  <c r="T89" i="11"/>
  <c r="R89" i="11"/>
  <c r="P89" i="11"/>
  <c r="J83" i="11"/>
  <c r="F80" i="11"/>
  <c r="E78" i="11"/>
  <c r="J55" i="11"/>
  <c r="F52" i="11"/>
  <c r="E50" i="11"/>
  <c r="J21" i="11"/>
  <c r="E21" i="11"/>
  <c r="J82" i="11"/>
  <c r="J20" i="11"/>
  <c r="J18" i="11"/>
  <c r="E18" i="11"/>
  <c r="F83" i="11"/>
  <c r="J17" i="11"/>
  <c r="J15" i="11"/>
  <c r="E15" i="11"/>
  <c r="F54" i="11" s="1"/>
  <c r="J14" i="11"/>
  <c r="J12" i="11"/>
  <c r="J80" i="11" s="1"/>
  <c r="E7" i="11"/>
  <c r="E48" i="11"/>
  <c r="J37" i="10"/>
  <c r="J36" i="10"/>
  <c r="AY63" i="1"/>
  <c r="J35" i="10"/>
  <c r="AX63" i="1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2" i="10"/>
  <c r="BH202" i="10"/>
  <c r="BG202" i="10"/>
  <c r="BF202" i="10"/>
  <c r="T202" i="10"/>
  <c r="R202" i="10"/>
  <c r="P202" i="10"/>
  <c r="BI199" i="10"/>
  <c r="BH199" i="10"/>
  <c r="BG199" i="10"/>
  <c r="BF199" i="10"/>
  <c r="T199" i="10"/>
  <c r="R199" i="10"/>
  <c r="P199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4" i="10"/>
  <c r="BH184" i="10"/>
  <c r="BG184" i="10"/>
  <c r="BF184" i="10"/>
  <c r="T184" i="10"/>
  <c r="R184" i="10"/>
  <c r="P184" i="10"/>
  <c r="BI180" i="10"/>
  <c r="BH180" i="10"/>
  <c r="BG180" i="10"/>
  <c r="BF180" i="10"/>
  <c r="T180" i="10"/>
  <c r="R180" i="10"/>
  <c r="P180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0" i="10"/>
  <c r="BH150" i="10"/>
  <c r="BG150" i="10"/>
  <c r="BF150" i="10"/>
  <c r="T150" i="10"/>
  <c r="R150" i="10"/>
  <c r="P150" i="10"/>
  <c r="BI143" i="10"/>
  <c r="BH143" i="10"/>
  <c r="BG143" i="10"/>
  <c r="BF143" i="10"/>
  <c r="T143" i="10"/>
  <c r="R143" i="10"/>
  <c r="P143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BI118" i="10"/>
  <c r="BH118" i="10"/>
  <c r="BG118" i="10"/>
  <c r="BF118" i="10"/>
  <c r="T118" i="10"/>
  <c r="R118" i="10"/>
  <c r="P118" i="10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5" i="10"/>
  <c r="BH105" i="10"/>
  <c r="BG105" i="10"/>
  <c r="BF105" i="10"/>
  <c r="T105" i="10"/>
  <c r="R105" i="10"/>
  <c r="P105" i="10"/>
  <c r="BI102" i="10"/>
  <c r="BH102" i="10"/>
  <c r="BG102" i="10"/>
  <c r="BF102" i="10"/>
  <c r="T102" i="10"/>
  <c r="R102" i="10"/>
  <c r="P102" i="10"/>
  <c r="BI97" i="10"/>
  <c r="BH97" i="10"/>
  <c r="BG97" i="10"/>
  <c r="BF97" i="10"/>
  <c r="T97" i="10"/>
  <c r="R97" i="10"/>
  <c r="P97" i="10"/>
  <c r="BI90" i="10"/>
  <c r="BH90" i="10"/>
  <c r="BG90" i="10"/>
  <c r="BF90" i="10"/>
  <c r="T90" i="10"/>
  <c r="R90" i="10"/>
  <c r="P90" i="10"/>
  <c r="J84" i="10"/>
  <c r="F81" i="10"/>
  <c r="E79" i="10"/>
  <c r="J55" i="10"/>
  <c r="F52" i="10"/>
  <c r="E50" i="10"/>
  <c r="J21" i="10"/>
  <c r="E21" i="10"/>
  <c r="J83" i="10"/>
  <c r="J20" i="10"/>
  <c r="J18" i="10"/>
  <c r="E18" i="10"/>
  <c r="F55" i="10"/>
  <c r="J17" i="10"/>
  <c r="J15" i="10"/>
  <c r="E15" i="10"/>
  <c r="F83" i="10" s="1"/>
  <c r="J14" i="10"/>
  <c r="J12" i="10"/>
  <c r="J81" i="10" s="1"/>
  <c r="E7" i="10"/>
  <c r="E77" i="10"/>
  <c r="J37" i="9"/>
  <c r="J36" i="9"/>
  <c r="AY62" i="1"/>
  <c r="J35" i="9"/>
  <c r="AX62" i="1"/>
  <c r="BI287" i="9"/>
  <c r="BH287" i="9"/>
  <c r="BG287" i="9"/>
  <c r="BF287" i="9"/>
  <c r="T287" i="9"/>
  <c r="R287" i="9"/>
  <c r="P287" i="9"/>
  <c r="BI278" i="9"/>
  <c r="BH278" i="9"/>
  <c r="BG278" i="9"/>
  <c r="BF278" i="9"/>
  <c r="T278" i="9"/>
  <c r="R278" i="9"/>
  <c r="P278" i="9"/>
  <c r="BI269" i="9"/>
  <c r="BH269" i="9"/>
  <c r="BG269" i="9"/>
  <c r="BF269" i="9"/>
  <c r="T269" i="9"/>
  <c r="R269" i="9"/>
  <c r="P269" i="9"/>
  <c r="BI260" i="9"/>
  <c r="BH260" i="9"/>
  <c r="BG260" i="9"/>
  <c r="BF260" i="9"/>
  <c r="T260" i="9"/>
  <c r="R260" i="9"/>
  <c r="P260" i="9"/>
  <c r="BI254" i="9"/>
  <c r="BH254" i="9"/>
  <c r="BG254" i="9"/>
  <c r="BF254" i="9"/>
  <c r="T254" i="9"/>
  <c r="R254" i="9"/>
  <c r="P254" i="9"/>
  <c r="BI248" i="9"/>
  <c r="BH248" i="9"/>
  <c r="BG248" i="9"/>
  <c r="BF248" i="9"/>
  <c r="T248" i="9"/>
  <c r="R248" i="9"/>
  <c r="P248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0" i="9"/>
  <c r="BH240" i="9"/>
  <c r="BG240" i="9"/>
  <c r="BF240" i="9"/>
  <c r="T240" i="9"/>
  <c r="R240" i="9"/>
  <c r="P240" i="9"/>
  <c r="BI235" i="9"/>
  <c r="BH235" i="9"/>
  <c r="BG235" i="9"/>
  <c r="BF235" i="9"/>
  <c r="T235" i="9"/>
  <c r="R235" i="9"/>
  <c r="P235" i="9"/>
  <c r="BI230" i="9"/>
  <c r="BH230" i="9"/>
  <c r="BG230" i="9"/>
  <c r="BF230" i="9"/>
  <c r="T230" i="9"/>
  <c r="R230" i="9"/>
  <c r="P230" i="9"/>
  <c r="BI225" i="9"/>
  <c r="BH225" i="9"/>
  <c r="BG225" i="9"/>
  <c r="BF225" i="9"/>
  <c r="T225" i="9"/>
  <c r="R225" i="9"/>
  <c r="P225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7" i="9"/>
  <c r="BH217" i="9"/>
  <c r="BG217" i="9"/>
  <c r="BF217" i="9"/>
  <c r="T217" i="9"/>
  <c r="R217" i="9"/>
  <c r="P217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199" i="9"/>
  <c r="BH199" i="9"/>
  <c r="BG199" i="9"/>
  <c r="BF199" i="9"/>
  <c r="T199" i="9"/>
  <c r="R199" i="9"/>
  <c r="P199" i="9"/>
  <c r="BI196" i="9"/>
  <c r="BH196" i="9"/>
  <c r="BG196" i="9"/>
  <c r="BF196" i="9"/>
  <c r="T196" i="9"/>
  <c r="R196" i="9"/>
  <c r="P196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0" i="9"/>
  <c r="BH170" i="9"/>
  <c r="BG170" i="9"/>
  <c r="BF170" i="9"/>
  <c r="T170" i="9"/>
  <c r="R170" i="9"/>
  <c r="P170" i="9"/>
  <c r="BI167" i="9"/>
  <c r="BH167" i="9"/>
  <c r="BG167" i="9"/>
  <c r="BF167" i="9"/>
  <c r="T167" i="9"/>
  <c r="R167" i="9"/>
  <c r="P167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2" i="9"/>
  <c r="BH132" i="9"/>
  <c r="BG132" i="9"/>
  <c r="BF132" i="9"/>
  <c r="T132" i="9"/>
  <c r="R132" i="9"/>
  <c r="P132" i="9"/>
  <c r="BI127" i="9"/>
  <c r="BH127" i="9"/>
  <c r="BG127" i="9"/>
  <c r="BF127" i="9"/>
  <c r="T127" i="9"/>
  <c r="R127" i="9"/>
  <c r="P127" i="9"/>
  <c r="BI121" i="9"/>
  <c r="BH121" i="9"/>
  <c r="BG121" i="9"/>
  <c r="BF121" i="9"/>
  <c r="T121" i="9"/>
  <c r="R121" i="9"/>
  <c r="P121" i="9"/>
  <c r="BI118" i="9"/>
  <c r="BH118" i="9"/>
  <c r="BG118" i="9"/>
  <c r="BF118" i="9"/>
  <c r="T118" i="9"/>
  <c r="R118" i="9"/>
  <c r="P118" i="9"/>
  <c r="BI112" i="9"/>
  <c r="BH112" i="9"/>
  <c r="BG112" i="9"/>
  <c r="BF112" i="9"/>
  <c r="T112" i="9"/>
  <c r="R112" i="9"/>
  <c r="P112" i="9"/>
  <c r="BI105" i="9"/>
  <c r="BH105" i="9"/>
  <c r="BG105" i="9"/>
  <c r="BF105" i="9"/>
  <c r="T105" i="9"/>
  <c r="R105" i="9"/>
  <c r="P105" i="9"/>
  <c r="BI99" i="9"/>
  <c r="BH99" i="9"/>
  <c r="BG99" i="9"/>
  <c r="BF99" i="9"/>
  <c r="T99" i="9"/>
  <c r="R99" i="9"/>
  <c r="P99" i="9"/>
  <c r="BI93" i="9"/>
  <c r="BH93" i="9"/>
  <c r="BG93" i="9"/>
  <c r="BF93" i="9"/>
  <c r="T93" i="9"/>
  <c r="R93" i="9"/>
  <c r="P93" i="9"/>
  <c r="J87" i="9"/>
  <c r="F84" i="9"/>
  <c r="E82" i="9"/>
  <c r="J55" i="9"/>
  <c r="F52" i="9"/>
  <c r="E50" i="9"/>
  <c r="J21" i="9"/>
  <c r="E21" i="9"/>
  <c r="J54" i="9" s="1"/>
  <c r="J20" i="9"/>
  <c r="J18" i="9"/>
  <c r="E18" i="9"/>
  <c r="F55" i="9"/>
  <c r="J17" i="9"/>
  <c r="J15" i="9"/>
  <c r="E15" i="9"/>
  <c r="F54" i="9" s="1"/>
  <c r="J14" i="9"/>
  <c r="J12" i="9"/>
  <c r="J52" i="9"/>
  <c r="E7" i="9"/>
  <c r="E48" i="9"/>
  <c r="J37" i="8"/>
  <c r="J36" i="8"/>
  <c r="AY61" i="1"/>
  <c r="J35" i="8"/>
  <c r="AX61" i="1" s="1"/>
  <c r="BI266" i="8"/>
  <c r="BH266" i="8"/>
  <c r="BG266" i="8"/>
  <c r="BF266" i="8"/>
  <c r="T266" i="8"/>
  <c r="R266" i="8"/>
  <c r="P266" i="8"/>
  <c r="BI257" i="8"/>
  <c r="BH257" i="8"/>
  <c r="BG257" i="8"/>
  <c r="BF257" i="8"/>
  <c r="T257" i="8"/>
  <c r="R257" i="8"/>
  <c r="P257" i="8"/>
  <c r="BI248" i="8"/>
  <c r="BH248" i="8"/>
  <c r="BG248" i="8"/>
  <c r="BF248" i="8"/>
  <c r="T248" i="8"/>
  <c r="R248" i="8"/>
  <c r="P248" i="8"/>
  <c r="BI239" i="8"/>
  <c r="BH239" i="8"/>
  <c r="BG239" i="8"/>
  <c r="BF239" i="8"/>
  <c r="T239" i="8"/>
  <c r="R239" i="8"/>
  <c r="P239" i="8"/>
  <c r="BI232" i="8"/>
  <c r="BH232" i="8"/>
  <c r="BG232" i="8"/>
  <c r="BF232" i="8"/>
  <c r="T232" i="8"/>
  <c r="R232" i="8"/>
  <c r="P232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6" i="8"/>
  <c r="BH216" i="8"/>
  <c r="BG216" i="8"/>
  <c r="BF216" i="8"/>
  <c r="T216" i="8"/>
  <c r="R216" i="8"/>
  <c r="P216" i="8"/>
  <c r="BI210" i="8"/>
  <c r="BH210" i="8"/>
  <c r="BG210" i="8"/>
  <c r="BF210" i="8"/>
  <c r="T210" i="8"/>
  <c r="R210" i="8"/>
  <c r="P210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6" i="8"/>
  <c r="BH116" i="8"/>
  <c r="BG116" i="8"/>
  <c r="BF116" i="8"/>
  <c r="T116" i="8"/>
  <c r="R116" i="8"/>
  <c r="P116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J86" i="8"/>
  <c r="F83" i="8"/>
  <c r="E81" i="8"/>
  <c r="J55" i="8"/>
  <c r="F52" i="8"/>
  <c r="E50" i="8"/>
  <c r="J21" i="8"/>
  <c r="E21" i="8"/>
  <c r="J54" i="8" s="1"/>
  <c r="J20" i="8"/>
  <c r="J18" i="8"/>
  <c r="E18" i="8"/>
  <c r="F55" i="8"/>
  <c r="J17" i="8"/>
  <c r="J15" i="8"/>
  <c r="E15" i="8"/>
  <c r="F85" i="8" s="1"/>
  <c r="J14" i="8"/>
  <c r="J12" i="8"/>
  <c r="J83" i="8"/>
  <c r="E7" i="8"/>
  <c r="E48" i="8"/>
  <c r="J37" i="7"/>
  <c r="J36" i="7"/>
  <c r="AY60" i="1"/>
  <c r="J35" i="7"/>
  <c r="AX60" i="1" s="1"/>
  <c r="BI284" i="7"/>
  <c r="BH284" i="7"/>
  <c r="BG284" i="7"/>
  <c r="BF284" i="7"/>
  <c r="T284" i="7"/>
  <c r="R284" i="7"/>
  <c r="P284" i="7"/>
  <c r="BI282" i="7"/>
  <c r="BH282" i="7"/>
  <c r="BG282" i="7"/>
  <c r="BF282" i="7"/>
  <c r="T282" i="7"/>
  <c r="R282" i="7"/>
  <c r="P282" i="7"/>
  <c r="BI277" i="7"/>
  <c r="BH277" i="7"/>
  <c r="BG277" i="7"/>
  <c r="BF277" i="7"/>
  <c r="T277" i="7"/>
  <c r="R277" i="7"/>
  <c r="P277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3" i="7"/>
  <c r="BH253" i="7"/>
  <c r="BG253" i="7"/>
  <c r="BF253" i="7"/>
  <c r="T253" i="7"/>
  <c r="R253" i="7"/>
  <c r="P253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7" i="7"/>
  <c r="BH227" i="7"/>
  <c r="BG227" i="7"/>
  <c r="BF227" i="7"/>
  <c r="T227" i="7"/>
  <c r="R227" i="7"/>
  <c r="P227" i="7"/>
  <c r="BI225" i="7"/>
  <c r="BH225" i="7"/>
  <c r="BG225" i="7"/>
  <c r="BF225" i="7"/>
  <c r="T225" i="7"/>
  <c r="R225" i="7"/>
  <c r="P225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T179" i="7" s="1"/>
  <c r="R180" i="7"/>
  <c r="R179" i="7" s="1"/>
  <c r="P180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65" i="7"/>
  <c r="BH165" i="7"/>
  <c r="BG165" i="7"/>
  <c r="BF165" i="7"/>
  <c r="T165" i="7"/>
  <c r="R165" i="7"/>
  <c r="P165" i="7"/>
  <c r="BI156" i="7"/>
  <c r="BH156" i="7"/>
  <c r="BG156" i="7"/>
  <c r="BF156" i="7"/>
  <c r="T156" i="7"/>
  <c r="R156" i="7"/>
  <c r="P156" i="7"/>
  <c r="BI149" i="7"/>
  <c r="BH149" i="7"/>
  <c r="BG149" i="7"/>
  <c r="BF149" i="7"/>
  <c r="T149" i="7"/>
  <c r="R149" i="7"/>
  <c r="P149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1" i="7"/>
  <c r="BH121" i="7"/>
  <c r="BG121" i="7"/>
  <c r="BF121" i="7"/>
  <c r="T121" i="7"/>
  <c r="R121" i="7"/>
  <c r="P121" i="7"/>
  <c r="BI114" i="7"/>
  <c r="BH114" i="7"/>
  <c r="BG114" i="7"/>
  <c r="BF114" i="7"/>
  <c r="T114" i="7"/>
  <c r="R114" i="7"/>
  <c r="P114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0" i="7"/>
  <c r="BH100" i="7"/>
  <c r="BG100" i="7"/>
  <c r="BF100" i="7"/>
  <c r="T100" i="7"/>
  <c r="R100" i="7"/>
  <c r="P100" i="7"/>
  <c r="BI92" i="7"/>
  <c r="BH92" i="7"/>
  <c r="BG92" i="7"/>
  <c r="BF92" i="7"/>
  <c r="T92" i="7"/>
  <c r="R92" i="7"/>
  <c r="P92" i="7"/>
  <c r="J86" i="7"/>
  <c r="F83" i="7"/>
  <c r="E81" i="7"/>
  <c r="J55" i="7"/>
  <c r="F52" i="7"/>
  <c r="E50" i="7"/>
  <c r="J21" i="7"/>
  <c r="E21" i="7"/>
  <c r="J85" i="7" s="1"/>
  <c r="J20" i="7"/>
  <c r="J18" i="7"/>
  <c r="E18" i="7"/>
  <c r="F86" i="7"/>
  <c r="J17" i="7"/>
  <c r="J15" i="7"/>
  <c r="E15" i="7"/>
  <c r="F54" i="7" s="1"/>
  <c r="J14" i="7"/>
  <c r="J12" i="7"/>
  <c r="J83" i="7"/>
  <c r="E7" i="7"/>
  <c r="E79" i="7" s="1"/>
  <c r="J37" i="6"/>
  <c r="J36" i="6"/>
  <c r="AY59" i="1"/>
  <c r="J35" i="6"/>
  <c r="AX59" i="1" s="1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5" i="6"/>
  <c r="BH85" i="6"/>
  <c r="BG85" i="6"/>
  <c r="BF85" i="6"/>
  <c r="T85" i="6"/>
  <c r="R85" i="6"/>
  <c r="P85" i="6"/>
  <c r="J79" i="6"/>
  <c r="F76" i="6"/>
  <c r="E74" i="6"/>
  <c r="J55" i="6"/>
  <c r="F52" i="6"/>
  <c r="E50" i="6"/>
  <c r="J21" i="6"/>
  <c r="E21" i="6"/>
  <c r="J54" i="6" s="1"/>
  <c r="J20" i="6"/>
  <c r="J18" i="6"/>
  <c r="E18" i="6"/>
  <c r="F55" i="6" s="1"/>
  <c r="J17" i="6"/>
  <c r="J15" i="6"/>
  <c r="E15" i="6"/>
  <c r="F54" i="6"/>
  <c r="J14" i="6"/>
  <c r="J12" i="6"/>
  <c r="J52" i="6"/>
  <c r="E7" i="6"/>
  <c r="E48" i="6" s="1"/>
  <c r="J37" i="5"/>
  <c r="J36" i="5"/>
  <c r="AY58" i="1" s="1"/>
  <c r="J35" i="5"/>
  <c r="AX58" i="1" s="1"/>
  <c r="BI186" i="5"/>
  <c r="BH186" i="5"/>
  <c r="BG186" i="5"/>
  <c r="BF186" i="5"/>
  <c r="T186" i="5"/>
  <c r="T185" i="5" s="1"/>
  <c r="T184" i="5" s="1"/>
  <c r="R186" i="5"/>
  <c r="R185" i="5"/>
  <c r="R184" i="5" s="1"/>
  <c r="P186" i="5"/>
  <c r="P185" i="5" s="1"/>
  <c r="P184" i="5" s="1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67" i="5"/>
  <c r="BH167" i="5"/>
  <c r="BG167" i="5"/>
  <c r="BF167" i="5"/>
  <c r="T167" i="5"/>
  <c r="R167" i="5"/>
  <c r="P167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0" i="5"/>
  <c r="BH140" i="5"/>
  <c r="BG140" i="5"/>
  <c r="BF140" i="5"/>
  <c r="T140" i="5"/>
  <c r="R140" i="5"/>
  <c r="P140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J82" i="5"/>
  <c r="F79" i="5"/>
  <c r="E77" i="5"/>
  <c r="J55" i="5"/>
  <c r="F52" i="5"/>
  <c r="E50" i="5"/>
  <c r="J21" i="5"/>
  <c r="E21" i="5"/>
  <c r="J81" i="5"/>
  <c r="J20" i="5"/>
  <c r="J18" i="5"/>
  <c r="E18" i="5"/>
  <c r="F82" i="5"/>
  <c r="J17" i="5"/>
  <c r="J15" i="5"/>
  <c r="E15" i="5"/>
  <c r="F54" i="5" s="1"/>
  <c r="J14" i="5"/>
  <c r="J12" i="5"/>
  <c r="J52" i="5"/>
  <c r="E7" i="5"/>
  <c r="E48" i="5" s="1"/>
  <c r="J37" i="4"/>
  <c r="J36" i="4"/>
  <c r="AY57" i="1"/>
  <c r="J35" i="4"/>
  <c r="AX57" i="1"/>
  <c r="BI190" i="4"/>
  <c r="BH190" i="4"/>
  <c r="BG190" i="4"/>
  <c r="BF190" i="4"/>
  <c r="T190" i="4"/>
  <c r="T189" i="4"/>
  <c r="T188" i="4" s="1"/>
  <c r="R190" i="4"/>
  <c r="R189" i="4"/>
  <c r="R188" i="4"/>
  <c r="P190" i="4"/>
  <c r="P189" i="4"/>
  <c r="P188" i="4" s="1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2" i="4"/>
  <c r="BH172" i="4"/>
  <c r="BG172" i="4"/>
  <c r="BF172" i="4"/>
  <c r="T172" i="4"/>
  <c r="R172" i="4"/>
  <c r="P172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J82" i="4"/>
  <c r="F79" i="4"/>
  <c r="E77" i="4"/>
  <c r="J55" i="4"/>
  <c r="F52" i="4"/>
  <c r="E50" i="4"/>
  <c r="J21" i="4"/>
  <c r="E21" i="4"/>
  <c r="J54" i="4" s="1"/>
  <c r="J20" i="4"/>
  <c r="J18" i="4"/>
  <c r="E18" i="4"/>
  <c r="F55" i="4"/>
  <c r="J17" i="4"/>
  <c r="J15" i="4"/>
  <c r="E15" i="4"/>
  <c r="F54" i="4"/>
  <c r="J14" i="4"/>
  <c r="J12" i="4"/>
  <c r="J79" i="4" s="1"/>
  <c r="E7" i="4"/>
  <c r="E48" i="4"/>
  <c r="J37" i="3"/>
  <c r="J36" i="3"/>
  <c r="AY56" i="1"/>
  <c r="J35" i="3"/>
  <c r="AX56" i="1"/>
  <c r="BI183" i="3"/>
  <c r="BH183" i="3"/>
  <c r="BG183" i="3"/>
  <c r="BF183" i="3"/>
  <c r="T183" i="3"/>
  <c r="T182" i="3"/>
  <c r="T181" i="3"/>
  <c r="R183" i="3"/>
  <c r="R182" i="3" s="1"/>
  <c r="R181" i="3" s="1"/>
  <c r="P183" i="3"/>
  <c r="P182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66" i="3"/>
  <c r="BH166" i="3"/>
  <c r="BG166" i="3"/>
  <c r="BF166" i="3"/>
  <c r="T166" i="3"/>
  <c r="R166" i="3"/>
  <c r="P166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J82" i="3"/>
  <c r="F79" i="3"/>
  <c r="E77" i="3"/>
  <c r="J55" i="3"/>
  <c r="F52" i="3"/>
  <c r="E50" i="3"/>
  <c r="J21" i="3"/>
  <c r="E21" i="3"/>
  <c r="J81" i="3" s="1"/>
  <c r="J20" i="3"/>
  <c r="J18" i="3"/>
  <c r="E18" i="3"/>
  <c r="F55" i="3"/>
  <c r="J17" i="3"/>
  <c r="J15" i="3"/>
  <c r="E15" i="3"/>
  <c r="F54" i="3" s="1"/>
  <c r="J14" i="3"/>
  <c r="J12" i="3"/>
  <c r="J79" i="3" s="1"/>
  <c r="E7" i="3"/>
  <c r="E48" i="3" s="1"/>
  <c r="J37" i="2"/>
  <c r="J36" i="2"/>
  <c r="AY55" i="1"/>
  <c r="J35" i="2"/>
  <c r="AX55" i="1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T127" i="2" s="1"/>
  <c r="R128" i="2"/>
  <c r="R127" i="2"/>
  <c r="P128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6" i="2"/>
  <c r="BH106" i="2"/>
  <c r="BG106" i="2"/>
  <c r="F35" i="2" s="1"/>
  <c r="BF106" i="2"/>
  <c r="T106" i="2"/>
  <c r="R106" i="2"/>
  <c r="P106" i="2"/>
  <c r="BI103" i="2"/>
  <c r="BH103" i="2"/>
  <c r="F36" i="2" s="1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6" i="2"/>
  <c r="BH96" i="2"/>
  <c r="BG96" i="2"/>
  <c r="BF96" i="2"/>
  <c r="T96" i="2"/>
  <c r="T95" i="2" s="1"/>
  <c r="R96" i="2"/>
  <c r="R95" i="2" s="1"/>
  <c r="P96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J34" i="2" s="1"/>
  <c r="T89" i="2"/>
  <c r="R89" i="2"/>
  <c r="P89" i="2"/>
  <c r="J83" i="2"/>
  <c r="F80" i="2"/>
  <c r="E78" i="2"/>
  <c r="J55" i="2"/>
  <c r="F52" i="2"/>
  <c r="E50" i="2"/>
  <c r="J21" i="2"/>
  <c r="E21" i="2"/>
  <c r="J54" i="2"/>
  <c r="J20" i="2"/>
  <c r="J18" i="2"/>
  <c r="E18" i="2"/>
  <c r="F83" i="2"/>
  <c r="J17" i="2"/>
  <c r="J15" i="2"/>
  <c r="E15" i="2"/>
  <c r="F54" i="2" s="1"/>
  <c r="J14" i="2"/>
  <c r="J12" i="2"/>
  <c r="J52" i="2" s="1"/>
  <c r="E7" i="2"/>
  <c r="E48" i="2"/>
  <c r="L50" i="1"/>
  <c r="AM50" i="1"/>
  <c r="AM49" i="1"/>
  <c r="L49" i="1"/>
  <c r="AM47" i="1"/>
  <c r="L47" i="1"/>
  <c r="L45" i="1"/>
  <c r="L44" i="1"/>
  <c r="J93" i="2"/>
  <c r="BK119" i="5"/>
  <c r="BK198" i="7"/>
  <c r="J186" i="8"/>
  <c r="J150" i="9"/>
  <c r="J112" i="9"/>
  <c r="J133" i="11"/>
  <c r="BK104" i="11"/>
  <c r="BK113" i="4"/>
  <c r="J125" i="5"/>
  <c r="J136" i="7"/>
  <c r="BK217" i="9"/>
  <c r="BK180" i="10"/>
  <c r="J167" i="11"/>
  <c r="J122" i="2"/>
  <c r="BK103" i="4"/>
  <c r="BK236" i="7"/>
  <c r="BK221" i="7"/>
  <c r="J198" i="7"/>
  <c r="J184" i="9"/>
  <c r="J93" i="9"/>
  <c r="BK197" i="11"/>
  <c r="J177" i="11"/>
  <c r="BK91" i="2"/>
  <c r="BK185" i="4"/>
  <c r="J243" i="7"/>
  <c r="J149" i="7"/>
  <c r="BK216" i="8"/>
  <c r="J155" i="8"/>
  <c r="BK296" i="11"/>
  <c r="J239" i="11"/>
  <c r="BK103" i="2"/>
  <c r="BK195" i="7"/>
  <c r="BK278" i="9"/>
  <c r="J206" i="10"/>
  <c r="BK147" i="11"/>
  <c r="BK100" i="4"/>
  <c r="BK93" i="5"/>
  <c r="BK222" i="7"/>
  <c r="BK121" i="8"/>
  <c r="BK183" i="8"/>
  <c r="J157" i="9"/>
  <c r="BK153" i="10"/>
  <c r="BK168" i="10"/>
  <c r="J305" i="11"/>
  <c r="J99" i="2"/>
  <c r="J164" i="4"/>
  <c r="J227" i="7"/>
  <c r="BK221" i="9"/>
  <c r="BK172" i="10"/>
  <c r="J309" i="11"/>
  <c r="BK115" i="2"/>
  <c r="J159" i="4"/>
  <c r="BK103" i="6"/>
  <c r="BK138" i="8"/>
  <c r="J196" i="9"/>
  <c r="J131" i="10"/>
  <c r="BK133" i="11"/>
  <c r="J180" i="4"/>
  <c r="BK99" i="5"/>
  <c r="J92" i="8"/>
  <c r="J149" i="8"/>
  <c r="J175" i="9"/>
  <c r="J285" i="11"/>
  <c r="BK100" i="3"/>
  <c r="BK102" i="5"/>
  <c r="J119" i="8"/>
  <c r="BK105" i="9"/>
  <c r="BK165" i="10"/>
  <c r="J130" i="11"/>
  <c r="J124" i="2"/>
  <c r="BK127" i="3"/>
  <c r="BK250" i="7"/>
  <c r="J201" i="7"/>
  <c r="BK222" i="8"/>
  <c r="BK134" i="10"/>
  <c r="J254" i="11"/>
  <c r="J166" i="3"/>
  <c r="BK96" i="5"/>
  <c r="J170" i="8"/>
  <c r="J102" i="8"/>
  <c r="BK99" i="9"/>
  <c r="BK126" i="10"/>
  <c r="J278" i="11"/>
  <c r="BK133" i="3"/>
  <c r="J185" i="4"/>
  <c r="BK128" i="5"/>
  <c r="BK201" i="8"/>
  <c r="BK105" i="8"/>
  <c r="BK204" i="10"/>
  <c r="J280" i="11"/>
  <c r="J127" i="3"/>
  <c r="BK109" i="5"/>
  <c r="BK100" i="7"/>
  <c r="BK127" i="7"/>
  <c r="BK257" i="8"/>
  <c r="BK152" i="8"/>
  <c r="J150" i="10"/>
  <c r="J250" i="11"/>
  <c r="J109" i="2"/>
  <c r="BK172" i="4"/>
  <c r="BK201" i="7"/>
  <c r="BK215" i="7"/>
  <c r="BK192" i="7"/>
  <c r="BK210" i="8"/>
  <c r="BK150" i="10"/>
  <c r="BK167" i="11"/>
  <c r="J128" i="2"/>
  <c r="BK119" i="2"/>
  <c r="BK107" i="6"/>
  <c r="J105" i="7"/>
  <c r="J204" i="10"/>
  <c r="J296" i="11"/>
  <c r="J224" i="11"/>
  <c r="BK114" i="3"/>
  <c r="BK88" i="4"/>
  <c r="J119" i="5"/>
  <c r="BK184" i="7"/>
  <c r="BK164" i="8"/>
  <c r="J105" i="8"/>
  <c r="J243" i="9"/>
  <c r="J202" i="10"/>
  <c r="J118" i="11"/>
  <c r="J283" i="11"/>
  <c r="J119" i="2"/>
  <c r="BK111" i="3"/>
  <c r="J186" i="5"/>
  <c r="J121" i="8"/>
  <c r="J181" i="9"/>
  <c r="J165" i="10"/>
  <c r="BK150" i="3"/>
  <c r="J96" i="5"/>
  <c r="BK282" i="7"/>
  <c r="BK205" i="8"/>
  <c r="J254" i="9"/>
  <c r="BK118" i="10"/>
  <c r="BK141" i="3"/>
  <c r="J91" i="5"/>
  <c r="J215" i="7"/>
  <c r="J164" i="8"/>
  <c r="BK260" i="9"/>
  <c r="BK123" i="10"/>
  <c r="J233" i="11"/>
  <c r="BK166" i="3"/>
  <c r="J113" i="4"/>
  <c r="BK114" i="6"/>
  <c r="BK270" i="7"/>
  <c r="BK173" i="8"/>
  <c r="J278" i="9"/>
  <c r="J128" i="10"/>
  <c r="BK130" i="11"/>
  <c r="BK92" i="8"/>
  <c r="J170" i="9"/>
  <c r="J118" i="10"/>
  <c r="J268" i="11"/>
  <c r="BK172" i="11"/>
  <c r="J117" i="3"/>
  <c r="BK227" i="7"/>
  <c r="J141" i="8"/>
  <c r="BK178" i="9"/>
  <c r="J153" i="10"/>
  <c r="J298" i="11"/>
  <c r="BK153" i="3"/>
  <c r="BK141" i="4"/>
  <c r="BK114" i="7"/>
  <c r="BK127" i="9"/>
  <c r="BK90" i="10"/>
  <c r="BK275" i="11"/>
  <c r="J105" i="9"/>
  <c r="BK199" i="10"/>
  <c r="BK242" i="11"/>
  <c r="BK91" i="3"/>
  <c r="BK85" i="6"/>
  <c r="J192" i="7"/>
  <c r="BK208" i="9"/>
  <c r="BK143" i="10"/>
  <c r="J113" i="2"/>
  <c r="BK94" i="3"/>
  <c r="J282" i="7"/>
  <c r="J139" i="7"/>
  <c r="J217" i="9"/>
  <c r="BK105" i="10"/>
  <c r="BK199" i="11"/>
  <c r="BK132" i="4"/>
  <c r="J115" i="5"/>
  <c r="BK175" i="7"/>
  <c r="J132" i="9"/>
  <c r="BK285" i="11"/>
  <c r="J96" i="2"/>
  <c r="BK137" i="4"/>
  <c r="J88" i="5"/>
  <c r="BK119" i="8"/>
  <c r="J160" i="9"/>
  <c r="J211" i="10"/>
  <c r="BK270" i="11"/>
  <c r="BK111" i="2"/>
  <c r="J137" i="4"/>
  <c r="BK136" i="7"/>
  <c r="BK225" i="7"/>
  <c r="J177" i="7"/>
  <c r="J127" i="9"/>
  <c r="J126" i="10"/>
  <c r="J227" i="11"/>
  <c r="J136" i="3"/>
  <c r="J172" i="4"/>
  <c r="J222" i="7"/>
  <c r="J209" i="7"/>
  <c r="J236" i="7"/>
  <c r="J225" i="8"/>
  <c r="BK214" i="10"/>
  <c r="BK278" i="11"/>
  <c r="BK96" i="2"/>
  <c r="J131" i="5"/>
  <c r="BK244" i="9"/>
  <c r="BK227" i="11"/>
  <c r="J202" i="11"/>
  <c r="J223" i="9"/>
  <c r="BK93" i="9"/>
  <c r="J102" i="10"/>
  <c r="BK283" i="11"/>
  <c r="BK258" i="11"/>
  <c r="J111" i="3"/>
  <c r="BK88" i="5"/>
  <c r="J110" i="6"/>
  <c r="J266" i="8"/>
  <c r="J287" i="9"/>
  <c r="BK211" i="10"/>
  <c r="J208" i="11"/>
  <c r="J91" i="2"/>
  <c r="J148" i="5"/>
  <c r="J195" i="7"/>
  <c r="BK128" i="8"/>
  <c r="J118" i="9"/>
  <c r="BK184" i="10"/>
  <c r="J186" i="11"/>
  <c r="J106" i="4"/>
  <c r="BK262" i="7"/>
  <c r="BK170" i="8"/>
  <c r="BK159" i="10"/>
  <c r="BK239" i="11"/>
  <c r="J124" i="3"/>
  <c r="J159" i="5"/>
  <c r="J239" i="8"/>
  <c r="J193" i="9"/>
  <c r="J264" i="11"/>
  <c r="BK99" i="2"/>
  <c r="BK186" i="5"/>
  <c r="BK177" i="7"/>
  <c r="BK193" i="8"/>
  <c r="BK112" i="9"/>
  <c r="BK177" i="10"/>
  <c r="J156" i="11"/>
  <c r="J131" i="3"/>
  <c r="J103" i="6"/>
  <c r="BK233" i="7"/>
  <c r="J108" i="8"/>
  <c r="BK109" i="10"/>
  <c r="J127" i="11"/>
  <c r="F37" i="2"/>
  <c r="J275" i="11"/>
  <c r="J88" i="4"/>
  <c r="BK284" i="7"/>
  <c r="J230" i="7"/>
  <c r="BK95" i="8"/>
  <c r="BK160" i="9"/>
  <c r="J104" i="11"/>
  <c r="BK254" i="11"/>
  <c r="BK176" i="3"/>
  <c r="J93" i="6"/>
  <c r="BK258" i="7"/>
  <c r="J272" i="7"/>
  <c r="J221" i="7"/>
  <c r="J116" i="8"/>
  <c r="J168" i="10"/>
  <c r="BK299" i="11"/>
  <c r="BK122" i="2"/>
  <c r="J167" i="5"/>
  <c r="J203" i="8"/>
  <c r="J178" i="9"/>
  <c r="J214" i="10"/>
  <c r="BK156" i="11"/>
  <c r="J121" i="3"/>
  <c r="BK190" i="4"/>
  <c r="J140" i="5"/>
  <c r="BK88" i="6"/>
  <c r="J284" i="7"/>
  <c r="BK239" i="8"/>
  <c r="BK161" i="8"/>
  <c r="J163" i="9"/>
  <c r="J180" i="10"/>
  <c r="BK156" i="10"/>
  <c r="BK247" i="11"/>
  <c r="BK107" i="11"/>
  <c r="J109" i="5"/>
  <c r="BK191" i="8"/>
  <c r="BK162" i="9"/>
  <c r="BK167" i="9"/>
  <c r="J123" i="10"/>
  <c r="BK255" i="11"/>
  <c r="BK133" i="2"/>
  <c r="BK116" i="4"/>
  <c r="J225" i="7"/>
  <c r="J111" i="8"/>
  <c r="J187" i="9"/>
  <c r="BK290" i="11"/>
  <c r="J157" i="3"/>
  <c r="J116" i="6"/>
  <c r="BK146" i="8"/>
  <c r="J245" i="9"/>
  <c r="BK127" i="11"/>
  <c r="J154" i="4"/>
  <c r="J270" i="7"/>
  <c r="J139" i="9"/>
  <c r="J136" i="10"/>
  <c r="J238" i="11"/>
  <c r="BK115" i="5"/>
  <c r="J187" i="7"/>
  <c r="J114" i="7"/>
  <c r="BK98" i="8"/>
  <c r="J159" i="10"/>
  <c r="J242" i="11"/>
  <c r="J94" i="4"/>
  <c r="J165" i="7"/>
  <c r="BK193" i="9"/>
  <c r="J134" i="10"/>
  <c r="BK309" i="11"/>
  <c r="BK117" i="3"/>
  <c r="J129" i="4"/>
  <c r="BK180" i="7"/>
  <c r="J133" i="8"/>
  <c r="J208" i="9"/>
  <c r="BK136" i="10"/>
  <c r="BK261" i="11"/>
  <c r="J111" i="2"/>
  <c r="J132" i="4"/>
  <c r="J250" i="7"/>
  <c r="J100" i="7"/>
  <c r="BK235" i="9"/>
  <c r="BK248" i="9"/>
  <c r="BK184" i="11"/>
  <c r="BK113" i="2"/>
  <c r="J116" i="4"/>
  <c r="J105" i="5"/>
  <c r="BK189" i="7"/>
  <c r="J92" i="7"/>
  <c r="J232" i="8"/>
  <c r="J199" i="10"/>
  <c r="BK288" i="11"/>
  <c r="J183" i="3"/>
  <c r="J173" i="8"/>
  <c r="J177" i="10"/>
  <c r="BK263" i="11"/>
  <c r="BK148" i="5"/>
  <c r="BK141" i="8"/>
  <c r="BK223" i="9"/>
  <c r="BK302" i="11"/>
  <c r="BK128" i="2"/>
  <c r="BK97" i="4"/>
  <c r="BK131" i="8"/>
  <c r="BK181" i="9"/>
  <c r="BK260" i="11"/>
  <c r="J115" i="2"/>
  <c r="BK164" i="4"/>
  <c r="BK165" i="7"/>
  <c r="BK243" i="7"/>
  <c r="J95" i="8"/>
  <c r="J240" i="9"/>
  <c r="J107" i="11"/>
  <c r="J176" i="3"/>
  <c r="BK90" i="6"/>
  <c r="BK139" i="7"/>
  <c r="BK184" i="9"/>
  <c r="BK115" i="10"/>
  <c r="J263" i="11"/>
  <c r="J103" i="3"/>
  <c r="BK181" i="5"/>
  <c r="BK230" i="7"/>
  <c r="BK108" i="8"/>
  <c r="J230" i="9"/>
  <c r="BK187" i="10"/>
  <c r="BK235" i="11"/>
  <c r="BK93" i="2"/>
  <c r="BK176" i="5"/>
  <c r="J256" i="7"/>
  <c r="J144" i="7"/>
  <c r="J121" i="9"/>
  <c r="J162" i="10"/>
  <c r="J172" i="11"/>
  <c r="BK101" i="2"/>
  <c r="J97" i="4"/>
  <c r="J248" i="7"/>
  <c r="J130" i="7"/>
  <c r="J188" i="8"/>
  <c r="J261" i="11"/>
  <c r="BK131" i="3"/>
  <c r="J108" i="7"/>
  <c r="J191" i="8"/>
  <c r="BK102" i="10"/>
  <c r="J255" i="11"/>
  <c r="J114" i="3"/>
  <c r="BK129" i="4"/>
  <c r="J181" i="5"/>
  <c r="BK272" i="7"/>
  <c r="BK121" i="7"/>
  <c r="J222" i="8"/>
  <c r="J190" i="9"/>
  <c r="BK142" i="9"/>
  <c r="BK196" i="10"/>
  <c r="J215" i="11"/>
  <c r="BK246" i="11"/>
  <c r="BK88" i="3"/>
  <c r="J103" i="4"/>
  <c r="BK212" i="7"/>
  <c r="BK203" i="8"/>
  <c r="BK269" i="9"/>
  <c r="BK229" i="11"/>
  <c r="J131" i="2"/>
  <c r="J91" i="4"/>
  <c r="J90" i="6"/>
  <c r="J98" i="8"/>
  <c r="BK147" i="9"/>
  <c r="BK233" i="11"/>
  <c r="BK178" i="3"/>
  <c r="J141" i="4"/>
  <c r="BK277" i="7"/>
  <c r="J146" i="8"/>
  <c r="J221" i="9"/>
  <c r="J184" i="10"/>
  <c r="J270" i="11"/>
  <c r="J106" i="2"/>
  <c r="BK154" i="4"/>
  <c r="BK110" i="6"/>
  <c r="J167" i="8"/>
  <c r="BK199" i="9"/>
  <c r="J142" i="11"/>
  <c r="BK106" i="2"/>
  <c r="J102" i="5"/>
  <c r="J212" i="7"/>
  <c r="J183" i="8"/>
  <c r="J260" i="9"/>
  <c r="J197" i="11"/>
  <c r="J97" i="3"/>
  <c r="BK167" i="5"/>
  <c r="J210" i="8"/>
  <c r="BK196" i="9"/>
  <c r="BK298" i="11"/>
  <c r="J88" i="3"/>
  <c r="BK178" i="5"/>
  <c r="J277" i="7"/>
  <c r="BK266" i="8"/>
  <c r="BK170" i="9"/>
  <c r="BK268" i="11"/>
  <c r="BK99" i="11"/>
  <c r="BK109" i="4"/>
  <c r="J233" i="7"/>
  <c r="BK268" i="7"/>
  <c r="BK241" i="7"/>
  <c r="BK232" i="8"/>
  <c r="BK163" i="9"/>
  <c r="BK293" i="11"/>
  <c r="J133" i="2"/>
  <c r="J138" i="3"/>
  <c r="BK116" i="6"/>
  <c r="J268" i="7"/>
  <c r="J262" i="7"/>
  <c r="BK187" i="9"/>
  <c r="BK202" i="10"/>
  <c r="J258" i="11"/>
  <c r="BK93" i="6"/>
  <c r="J142" i="9"/>
  <c r="J109" i="10"/>
  <c r="J267" i="11"/>
  <c r="BK243" i="11"/>
  <c r="BK136" i="3"/>
  <c r="BK106" i="4"/>
  <c r="J112" i="5"/>
  <c r="J114" i="6"/>
  <c r="J257" i="7"/>
  <c r="J131" i="8"/>
  <c r="J162" i="9"/>
  <c r="J99" i="9"/>
  <c r="BK208" i="11"/>
  <c r="BK267" i="11"/>
  <c r="J246" i="11"/>
  <c r="BK91" i="4"/>
  <c r="BK142" i="7"/>
  <c r="BK155" i="8"/>
  <c r="J175" i="10"/>
  <c r="BK215" i="11"/>
  <c r="BK177" i="11"/>
  <c r="BK121" i="3"/>
  <c r="J238" i="7"/>
  <c r="J138" i="8"/>
  <c r="BK245" i="9"/>
  <c r="J115" i="10"/>
  <c r="J302" i="11"/>
  <c r="J190" i="4"/>
  <c r="BK131" i="5"/>
  <c r="BK257" i="7"/>
  <c r="J235" i="9"/>
  <c r="BK131" i="10"/>
  <c r="J243" i="11"/>
  <c r="BK123" i="4"/>
  <c r="BK248" i="7"/>
  <c r="J248" i="8"/>
  <c r="BK240" i="9"/>
  <c r="J143" i="10"/>
  <c r="J99" i="11"/>
  <c r="J91" i="3"/>
  <c r="BK96" i="6"/>
  <c r="BK265" i="7"/>
  <c r="BK111" i="8"/>
  <c r="J211" i="9"/>
  <c r="J90" i="10"/>
  <c r="J273" i="11"/>
  <c r="BK119" i="4"/>
  <c r="J257" i="8"/>
  <c r="BK217" i="10"/>
  <c r="J89" i="11"/>
  <c r="BK140" i="5"/>
  <c r="J201" i="8"/>
  <c r="BK149" i="8"/>
  <c r="BK118" i="9"/>
  <c r="J189" i="10"/>
  <c r="J180" i="11"/>
  <c r="J103" i="2"/>
  <c r="J178" i="3"/>
  <c r="J96" i="6"/>
  <c r="BK197" i="8"/>
  <c r="BK128" i="10"/>
  <c r="BK94" i="4"/>
  <c r="BK238" i="7"/>
  <c r="J299" i="11"/>
  <c r="J180" i="7"/>
  <c r="J112" i="10"/>
  <c r="J153" i="5"/>
  <c r="BK108" i="7"/>
  <c r="BK213" i="9"/>
  <c r="BK97" i="10"/>
  <c r="J293" i="11"/>
  <c r="BK251" i="11"/>
  <c r="BK180" i="4"/>
  <c r="J107" i="6"/>
  <c r="J124" i="8"/>
  <c r="J199" i="9"/>
  <c r="BK191" i="10"/>
  <c r="J147" i="11"/>
  <c r="BK169" i="11"/>
  <c r="BK183" i="3"/>
  <c r="BK91" i="5"/>
  <c r="J127" i="7"/>
  <c r="BK190" i="9"/>
  <c r="BK211" i="11"/>
  <c r="J141" i="3"/>
  <c r="J178" i="5"/>
  <c r="BK186" i="8"/>
  <c r="J137" i="9"/>
  <c r="J105" i="10"/>
  <c r="J251" i="11"/>
  <c r="AS54" i="1"/>
  <c r="BK230" i="9"/>
  <c r="BK273" i="11"/>
  <c r="BK238" i="11"/>
  <c r="BK182" i="4"/>
  <c r="BK105" i="7"/>
  <c r="J121" i="7"/>
  <c r="BK248" i="8"/>
  <c r="BK175" i="9"/>
  <c r="J257" i="11"/>
  <c r="J119" i="4"/>
  <c r="BK204" i="7"/>
  <c r="J216" i="8"/>
  <c r="BK139" i="9"/>
  <c r="J156" i="10"/>
  <c r="J184" i="11"/>
  <c r="J123" i="4"/>
  <c r="J100" i="6"/>
  <c r="BK144" i="7"/>
  <c r="J147" i="9"/>
  <c r="BK280" i="11"/>
  <c r="J247" i="11"/>
  <c r="BK97" i="3"/>
  <c r="BK100" i="6"/>
  <c r="J204" i="7"/>
  <c r="BK134" i="8"/>
  <c r="J196" i="10"/>
  <c r="J288" i="11"/>
  <c r="BK121" i="11"/>
  <c r="J133" i="3"/>
  <c r="J176" i="5"/>
  <c r="BK92" i="7"/>
  <c r="J142" i="7"/>
  <c r="BK225" i="8"/>
  <c r="J187" i="10"/>
  <c r="BK202" i="11"/>
  <c r="BK109" i="2"/>
  <c r="BK112" i="5"/>
  <c r="J134" i="8"/>
  <c r="BK225" i="9"/>
  <c r="BK174" i="11"/>
  <c r="J153" i="3"/>
  <c r="J100" i="4"/>
  <c r="J128" i="5"/>
  <c r="J253" i="7"/>
  <c r="J156" i="7"/>
  <c r="BK188" i="8"/>
  <c r="J213" i="9"/>
  <c r="BK157" i="9"/>
  <c r="BK189" i="10"/>
  <c r="BK186" i="11"/>
  <c r="BK157" i="3"/>
  <c r="BK146" i="4"/>
  <c r="J184" i="7"/>
  <c r="J128" i="8"/>
  <c r="J269" i="9"/>
  <c r="BK224" i="11"/>
  <c r="BK250" i="11"/>
  <c r="J135" i="5"/>
  <c r="BK102" i="8"/>
  <c r="BK206" i="10"/>
  <c r="BK264" i="11"/>
  <c r="J89" i="2"/>
  <c r="BK187" i="7"/>
  <c r="BK133" i="8"/>
  <c r="BK211" i="9"/>
  <c r="BK118" i="11"/>
  <c r="J169" i="11"/>
  <c r="BK159" i="4"/>
  <c r="BK209" i="7"/>
  <c r="J193" i="8"/>
  <c r="BK132" i="9"/>
  <c r="BK194" i="10"/>
  <c r="J235" i="11"/>
  <c r="BK106" i="3"/>
  <c r="BK153" i="5"/>
  <c r="BK253" i="7"/>
  <c r="BK243" i="9"/>
  <c r="J174" i="11"/>
  <c r="BK124" i="3"/>
  <c r="BK135" i="5"/>
  <c r="J152" i="8"/>
  <c r="BK287" i="9"/>
  <c r="J172" i="10"/>
  <c r="J229" i="11"/>
  <c r="BK138" i="3"/>
  <c r="J146" i="4"/>
  <c r="J241" i="7"/>
  <c r="J205" i="8"/>
  <c r="J248" i="9"/>
  <c r="BK180" i="11"/>
  <c r="BK124" i="2"/>
  <c r="J93" i="5"/>
  <c r="BK260" i="7"/>
  <c r="J265" i="7"/>
  <c r="BK167" i="8"/>
  <c r="BK254" i="9"/>
  <c r="BK112" i="10"/>
  <c r="J199" i="11"/>
  <c r="BK131" i="2"/>
  <c r="J106" i="3"/>
  <c r="J99" i="5"/>
  <c r="J260" i="7"/>
  <c r="J197" i="8"/>
  <c r="BK137" i="9"/>
  <c r="J211" i="11"/>
  <c r="BK89" i="11"/>
  <c r="J94" i="3"/>
  <c r="BK256" i="7"/>
  <c r="BK121" i="9"/>
  <c r="BK257" i="11"/>
  <c r="J100" i="3"/>
  <c r="J182" i="4"/>
  <c r="J85" i="6"/>
  <c r="BK156" i="7"/>
  <c r="J158" i="8"/>
  <c r="BK124" i="8"/>
  <c r="J225" i="9"/>
  <c r="J97" i="10"/>
  <c r="BK142" i="11"/>
  <c r="J124" i="11"/>
  <c r="BK103" i="3"/>
  <c r="BK125" i="5"/>
  <c r="J175" i="7"/>
  <c r="J161" i="8"/>
  <c r="J167" i="9"/>
  <c r="BK175" i="10"/>
  <c r="BK124" i="11"/>
  <c r="J101" i="2"/>
  <c r="J88" i="6"/>
  <c r="BK116" i="8"/>
  <c r="J194" i="10"/>
  <c r="BK305" i="11"/>
  <c r="BK159" i="5"/>
  <c r="J189" i="7"/>
  <c r="BK150" i="9"/>
  <c r="J217" i="10"/>
  <c r="J121" i="11"/>
  <c r="J150" i="3"/>
  <c r="BK105" i="5"/>
  <c r="BK130" i="7"/>
  <c r="BK158" i="8"/>
  <c r="J191" i="10"/>
  <c r="J260" i="11"/>
  <c r="BK89" i="2"/>
  <c r="J109" i="4"/>
  <c r="BK149" i="7"/>
  <c r="J258" i="7"/>
  <c r="J244" i="9"/>
  <c r="BK162" i="10"/>
  <c r="J290" i="11"/>
  <c r="F34" i="2" l="1"/>
  <c r="R87" i="3"/>
  <c r="P87" i="4"/>
  <c r="P118" i="5"/>
  <c r="R91" i="7"/>
  <c r="P232" i="7"/>
  <c r="T276" i="7"/>
  <c r="T275" i="7" s="1"/>
  <c r="R127" i="8"/>
  <c r="BK182" i="8"/>
  <c r="J182" i="8"/>
  <c r="J65" i="8"/>
  <c r="R200" i="8"/>
  <c r="BK92" i="9"/>
  <c r="R156" i="9"/>
  <c r="BK220" i="9"/>
  <c r="J220" i="9"/>
  <c r="J66" i="9"/>
  <c r="T229" i="9"/>
  <c r="R89" i="10"/>
  <c r="BK171" i="10"/>
  <c r="J171" i="10"/>
  <c r="J64" i="10"/>
  <c r="P210" i="10"/>
  <c r="P209" i="10" s="1"/>
  <c r="BK98" i="2"/>
  <c r="J98" i="2" s="1"/>
  <c r="J63" i="2" s="1"/>
  <c r="P130" i="3"/>
  <c r="T122" i="4"/>
  <c r="T86" i="4" s="1"/>
  <c r="T85" i="4" s="1"/>
  <c r="P87" i="5"/>
  <c r="T118" i="5"/>
  <c r="R84" i="6"/>
  <c r="P183" i="7"/>
  <c r="BK276" i="7"/>
  <c r="J276" i="7"/>
  <c r="J69" i="7" s="1"/>
  <c r="BK115" i="8"/>
  <c r="J115" i="8"/>
  <c r="J62" i="8"/>
  <c r="T151" i="8"/>
  <c r="P209" i="8"/>
  <c r="P92" i="9"/>
  <c r="R180" i="9"/>
  <c r="P220" i="9"/>
  <c r="R242" i="9"/>
  <c r="P135" i="10"/>
  <c r="T171" i="10"/>
  <c r="T88" i="10" s="1"/>
  <c r="T87" i="10" s="1"/>
  <c r="R210" i="10"/>
  <c r="R209" i="10"/>
  <c r="R88" i="11"/>
  <c r="R98" i="2"/>
  <c r="P130" i="2"/>
  <c r="T130" i="3"/>
  <c r="T87" i="4"/>
  <c r="BK118" i="5"/>
  <c r="J118" i="5"/>
  <c r="J62" i="5" s="1"/>
  <c r="T84" i="6"/>
  <c r="BK91" i="7"/>
  <c r="J91" i="7" s="1"/>
  <c r="J61" i="7" s="1"/>
  <c r="T183" i="7"/>
  <c r="P276" i="7"/>
  <c r="P275" i="7"/>
  <c r="BK91" i="8"/>
  <c r="J91" i="8"/>
  <c r="J61" i="8"/>
  <c r="T115" i="8"/>
  <c r="R224" i="8"/>
  <c r="T92" i="9"/>
  <c r="P180" i="9"/>
  <c r="R247" i="9"/>
  <c r="BK135" i="10"/>
  <c r="J135" i="10" s="1"/>
  <c r="J62" i="10" s="1"/>
  <c r="P171" i="10"/>
  <c r="BK210" i="10"/>
  <c r="BK209" i="10"/>
  <c r="J209" i="10"/>
  <c r="J66" i="10" s="1"/>
  <c r="T179" i="11"/>
  <c r="T98" i="2"/>
  <c r="R130" i="2"/>
  <c r="P87" i="3"/>
  <c r="BK122" i="4"/>
  <c r="J122" i="4" s="1"/>
  <c r="J62" i="4" s="1"/>
  <c r="T139" i="5"/>
  <c r="P84" i="6"/>
  <c r="P91" i="7"/>
  <c r="BK232" i="7"/>
  <c r="J232" i="7" s="1"/>
  <c r="J66" i="7" s="1"/>
  <c r="P127" i="8"/>
  <c r="T182" i="8"/>
  <c r="T200" i="8"/>
  <c r="P156" i="9"/>
  <c r="BK247" i="9"/>
  <c r="J247" i="9"/>
  <c r="J70" i="9"/>
  <c r="T223" i="11"/>
  <c r="T118" i="2"/>
  <c r="T87" i="3"/>
  <c r="R87" i="4"/>
  <c r="BK87" i="5"/>
  <c r="J87" i="5"/>
  <c r="J61" i="5"/>
  <c r="T99" i="6"/>
  <c r="R148" i="7"/>
  <c r="P174" i="7"/>
  <c r="T232" i="7"/>
  <c r="T91" i="8"/>
  <c r="BK151" i="8"/>
  <c r="J151" i="8"/>
  <c r="J64" i="8"/>
  <c r="P224" i="8"/>
  <c r="BK131" i="9"/>
  <c r="J131" i="9"/>
  <c r="J62" i="9"/>
  <c r="BK180" i="9"/>
  <c r="J180" i="9"/>
  <c r="J64" i="9" s="1"/>
  <c r="T247" i="9"/>
  <c r="BK223" i="11"/>
  <c r="J223" i="11" s="1"/>
  <c r="J64" i="11" s="1"/>
  <c r="P98" i="2"/>
  <c r="T130" i="2"/>
  <c r="BK87" i="3"/>
  <c r="J87" i="3"/>
  <c r="J61" i="3" s="1"/>
  <c r="BK130" i="3"/>
  <c r="J130" i="3"/>
  <c r="J62" i="3" s="1"/>
  <c r="T145" i="4"/>
  <c r="R118" i="5"/>
  <c r="BK84" i="6"/>
  <c r="J84" i="6" s="1"/>
  <c r="J61" i="6" s="1"/>
  <c r="P148" i="7"/>
  <c r="R232" i="7"/>
  <c r="P151" i="8"/>
  <c r="P200" i="8"/>
  <c r="BK156" i="9"/>
  <c r="J156" i="9"/>
  <c r="J63" i="9"/>
  <c r="R207" i="9"/>
  <c r="P229" i="9"/>
  <c r="BK89" i="10"/>
  <c r="J89" i="10" s="1"/>
  <c r="J61" i="10" s="1"/>
  <c r="R135" i="10"/>
  <c r="R171" i="10"/>
  <c r="T201" i="10"/>
  <c r="BK88" i="11"/>
  <c r="J88" i="11" s="1"/>
  <c r="J61" i="11" s="1"/>
  <c r="BK179" i="11"/>
  <c r="J179" i="11" s="1"/>
  <c r="J62" i="11" s="1"/>
  <c r="T88" i="2"/>
  <c r="T87" i="2" s="1"/>
  <c r="T86" i="2" s="1"/>
  <c r="P118" i="2"/>
  <c r="BK140" i="3"/>
  <c r="J140" i="3"/>
  <c r="J63" i="3"/>
  <c r="BK145" i="4"/>
  <c r="J145" i="4"/>
  <c r="J63" i="4"/>
  <c r="R87" i="5"/>
  <c r="T148" i="7"/>
  <c r="T174" i="7"/>
  <c r="BK267" i="7"/>
  <c r="J267" i="7"/>
  <c r="J67" i="7"/>
  <c r="R151" i="8"/>
  <c r="BK200" i="8"/>
  <c r="J200" i="8"/>
  <c r="J66" i="8" s="1"/>
  <c r="T209" i="8"/>
  <c r="T156" i="9"/>
  <c r="P247" i="9"/>
  <c r="P88" i="11"/>
  <c r="R179" i="11"/>
  <c r="R88" i="2"/>
  <c r="R118" i="2"/>
  <c r="P140" i="3"/>
  <c r="R145" i="4"/>
  <c r="R139" i="5"/>
  <c r="BK99" i="6"/>
  <c r="J99" i="6" s="1"/>
  <c r="J62" i="6" s="1"/>
  <c r="T91" i="7"/>
  <c r="BK174" i="7"/>
  <c r="J174" i="7"/>
  <c r="J63" i="7"/>
  <c r="R276" i="7"/>
  <c r="R275" i="7"/>
  <c r="R91" i="8"/>
  <c r="R115" i="8"/>
  <c r="T224" i="8"/>
  <c r="T131" i="9"/>
  <c r="T207" i="9"/>
  <c r="R229" i="9"/>
  <c r="R228" i="9"/>
  <c r="P179" i="11"/>
  <c r="P88" i="2"/>
  <c r="P87" i="2"/>
  <c r="P86" i="2" s="1"/>
  <c r="AU55" i="1" s="1"/>
  <c r="BK118" i="2"/>
  <c r="J118" i="2" s="1"/>
  <c r="J64" i="2" s="1"/>
  <c r="T140" i="3"/>
  <c r="BK87" i="4"/>
  <c r="J87" i="4"/>
  <c r="J61" i="4"/>
  <c r="P122" i="4"/>
  <c r="T87" i="5"/>
  <c r="T86" i="5"/>
  <c r="T85" i="5" s="1"/>
  <c r="R99" i="6"/>
  <c r="R183" i="7"/>
  <c r="T267" i="7"/>
  <c r="BK127" i="8"/>
  <c r="J127" i="8"/>
  <c r="J63" i="8" s="1"/>
  <c r="P182" i="8"/>
  <c r="BK209" i="8"/>
  <c r="J209" i="8" s="1"/>
  <c r="J68" i="8" s="1"/>
  <c r="R92" i="9"/>
  <c r="T180" i="9"/>
  <c r="T220" i="9"/>
  <c r="P242" i="9"/>
  <c r="T135" i="10"/>
  <c r="R152" i="10"/>
  <c r="P201" i="10"/>
  <c r="R223" i="11"/>
  <c r="R130" i="3"/>
  <c r="R122" i="4"/>
  <c r="BK139" i="5"/>
  <c r="J139" i="5"/>
  <c r="J63" i="5"/>
  <c r="BK183" i="7"/>
  <c r="J183" i="7"/>
  <c r="J65" i="7"/>
  <c r="R267" i="7"/>
  <c r="T127" i="8"/>
  <c r="R182" i="8"/>
  <c r="R209" i="8"/>
  <c r="R208" i="8"/>
  <c r="P131" i="9"/>
  <c r="BK207" i="9"/>
  <c r="J207" i="9"/>
  <c r="J65" i="9"/>
  <c r="R220" i="9"/>
  <c r="BK242" i="9"/>
  <c r="J242" i="9"/>
  <c r="J69" i="9" s="1"/>
  <c r="P89" i="10"/>
  <c r="BK152" i="10"/>
  <c r="J152" i="10" s="1"/>
  <c r="J63" i="10" s="1"/>
  <c r="T152" i="10"/>
  <c r="R201" i="10"/>
  <c r="T88" i="11"/>
  <c r="T87" i="11"/>
  <c r="T86" i="11" s="1"/>
  <c r="BK88" i="2"/>
  <c r="BK130" i="2"/>
  <c r="J130" i="2" s="1"/>
  <c r="J66" i="2" s="1"/>
  <c r="R140" i="3"/>
  <c r="P145" i="4"/>
  <c r="P139" i="5"/>
  <c r="P99" i="6"/>
  <c r="BK148" i="7"/>
  <c r="J148" i="7"/>
  <c r="J62" i="7"/>
  <c r="R174" i="7"/>
  <c r="P267" i="7"/>
  <c r="P91" i="8"/>
  <c r="P90" i="8" s="1"/>
  <c r="P115" i="8"/>
  <c r="BK224" i="8"/>
  <c r="J224" i="8" s="1"/>
  <c r="J69" i="8" s="1"/>
  <c r="R131" i="9"/>
  <c r="P207" i="9"/>
  <c r="BK229" i="9"/>
  <c r="BK228" i="9"/>
  <c r="J228" i="9" s="1"/>
  <c r="J67" i="9" s="1"/>
  <c r="T242" i="9"/>
  <c r="T89" i="10"/>
  <c r="P152" i="10"/>
  <c r="BK201" i="10"/>
  <c r="J201" i="10"/>
  <c r="J65" i="10" s="1"/>
  <c r="T210" i="10"/>
  <c r="T209" i="10"/>
  <c r="P223" i="11"/>
  <c r="BK189" i="4"/>
  <c r="J189" i="4"/>
  <c r="J65" i="4" s="1"/>
  <c r="BK182" i="3"/>
  <c r="J182" i="3"/>
  <c r="J65" i="3" s="1"/>
  <c r="BK95" i="2"/>
  <c r="J95" i="2"/>
  <c r="J62" i="2" s="1"/>
  <c r="BK127" i="2"/>
  <c r="J127" i="2"/>
  <c r="J65" i="2" s="1"/>
  <c r="BK308" i="11"/>
  <c r="J308" i="11"/>
  <c r="J66" i="11" s="1"/>
  <c r="BK185" i="5"/>
  <c r="J185" i="5"/>
  <c r="J65" i="5" s="1"/>
  <c r="BK179" i="7"/>
  <c r="J179" i="7"/>
  <c r="J64" i="7" s="1"/>
  <c r="BK214" i="11"/>
  <c r="J214" i="11"/>
  <c r="J63" i="11" s="1"/>
  <c r="BK304" i="11"/>
  <c r="J304" i="11"/>
  <c r="J65" i="11" s="1"/>
  <c r="J52" i="11"/>
  <c r="BE156" i="11"/>
  <c r="BE211" i="11"/>
  <c r="BE229" i="11"/>
  <c r="BE242" i="11"/>
  <c r="BE254" i="11"/>
  <c r="BE263" i="11"/>
  <c r="BE288" i="11"/>
  <c r="F55" i="11"/>
  <c r="BE99" i="11"/>
  <c r="BE127" i="11"/>
  <c r="BE255" i="11"/>
  <c r="BE275" i="11"/>
  <c r="BE305" i="11"/>
  <c r="J210" i="10"/>
  <c r="J67" i="10" s="1"/>
  <c r="BE215" i="11"/>
  <c r="BE258" i="11"/>
  <c r="J54" i="11"/>
  <c r="BE130" i="11"/>
  <c r="BE147" i="11"/>
  <c r="BE177" i="11"/>
  <c r="BE208" i="11"/>
  <c r="BE246" i="11"/>
  <c r="BE298" i="11"/>
  <c r="BE309" i="11"/>
  <c r="E76" i="11"/>
  <c r="BE104" i="11"/>
  <c r="BE121" i="11"/>
  <c r="BE172" i="11"/>
  <c r="BE184" i="11"/>
  <c r="BE239" i="11"/>
  <c r="BE250" i="11"/>
  <c r="BE268" i="11"/>
  <c r="BE293" i="11"/>
  <c r="BE89" i="11"/>
  <c r="BE107" i="11"/>
  <c r="BE169" i="11"/>
  <c r="BE243" i="11"/>
  <c r="BE260" i="11"/>
  <c r="BE283" i="11"/>
  <c r="BE290" i="11"/>
  <c r="F82" i="11"/>
  <c r="BE133" i="11"/>
  <c r="BE174" i="11"/>
  <c r="BE197" i="11"/>
  <c r="BE224" i="11"/>
  <c r="BE235" i="11"/>
  <c r="BE257" i="11"/>
  <c r="BE273" i="11"/>
  <c r="BE296" i="11"/>
  <c r="BE227" i="11"/>
  <c r="BE251" i="11"/>
  <c r="BE278" i="11"/>
  <c r="BE124" i="11"/>
  <c r="BE167" i="11"/>
  <c r="BE186" i="11"/>
  <c r="BE261" i="11"/>
  <c r="BE264" i="11"/>
  <c r="BE299" i="11"/>
  <c r="BE142" i="11"/>
  <c r="BE202" i="11"/>
  <c r="BE233" i="11"/>
  <c r="BE238" i="11"/>
  <c r="BE267" i="11"/>
  <c r="BE280" i="11"/>
  <c r="BE285" i="11"/>
  <c r="BE118" i="11"/>
  <c r="BE180" i="11"/>
  <c r="BE199" i="11"/>
  <c r="BE247" i="11"/>
  <c r="BE270" i="11"/>
  <c r="BE302" i="11"/>
  <c r="J92" i="9"/>
  <c r="J61" i="9"/>
  <c r="F54" i="10"/>
  <c r="F84" i="10"/>
  <c r="BE97" i="10"/>
  <c r="BE172" i="10"/>
  <c r="BE199" i="10"/>
  <c r="BE204" i="10"/>
  <c r="J54" i="10"/>
  <c r="BE191" i="10"/>
  <c r="BE206" i="10"/>
  <c r="BE118" i="10"/>
  <c r="BE134" i="10"/>
  <c r="BE150" i="10"/>
  <c r="BE159" i="10"/>
  <c r="E48" i="10"/>
  <c r="BE105" i="10"/>
  <c r="BE128" i="10"/>
  <c r="BE180" i="10"/>
  <c r="BE184" i="10"/>
  <c r="BE214" i="10"/>
  <c r="BE217" i="10"/>
  <c r="BE131" i="10"/>
  <c r="BE162" i="10"/>
  <c r="BE189" i="10"/>
  <c r="BE194" i="10"/>
  <c r="J52" i="10"/>
  <c r="BE102" i="10"/>
  <c r="BE115" i="10"/>
  <c r="BE136" i="10"/>
  <c r="BE165" i="10"/>
  <c r="BE211" i="10"/>
  <c r="BE109" i="10"/>
  <c r="BE126" i="10"/>
  <c r="BE156" i="10"/>
  <c r="BE90" i="10"/>
  <c r="BE123" i="10"/>
  <c r="BE153" i="10"/>
  <c r="BE175" i="10"/>
  <c r="BE196" i="10"/>
  <c r="J229" i="9"/>
  <c r="J68" i="9"/>
  <c r="BE112" i="10"/>
  <c r="BE177" i="10"/>
  <c r="BE187" i="10"/>
  <c r="BE143" i="10"/>
  <c r="BE168" i="10"/>
  <c r="BE202" i="10"/>
  <c r="E80" i="9"/>
  <c r="BE139" i="9"/>
  <c r="BE160" i="9"/>
  <c r="BE221" i="9"/>
  <c r="BE260" i="9"/>
  <c r="BE105" i="9"/>
  <c r="BE184" i="9"/>
  <c r="BE208" i="9"/>
  <c r="BE213" i="9"/>
  <c r="BE243" i="9"/>
  <c r="BE245" i="9"/>
  <c r="BE147" i="9"/>
  <c r="BE163" i="9"/>
  <c r="BE190" i="9"/>
  <c r="BE196" i="9"/>
  <c r="BE211" i="9"/>
  <c r="BE248" i="9"/>
  <c r="BE142" i="9"/>
  <c r="BE162" i="9"/>
  <c r="BE230" i="9"/>
  <c r="BE235" i="9"/>
  <c r="BE244" i="9"/>
  <c r="BE254" i="9"/>
  <c r="BE269" i="9"/>
  <c r="BE278" i="9"/>
  <c r="BE118" i="9"/>
  <c r="BE137" i="9"/>
  <c r="BE178" i="9"/>
  <c r="BE187" i="9"/>
  <c r="BE287" i="9"/>
  <c r="F86" i="9"/>
  <c r="BE127" i="9"/>
  <c r="BE225" i="9"/>
  <c r="BK90" i="8"/>
  <c r="BE132" i="9"/>
  <c r="BE157" i="9"/>
  <c r="BE175" i="9"/>
  <c r="BE199" i="9"/>
  <c r="J84" i="9"/>
  <c r="BE170" i="9"/>
  <c r="BE193" i="9"/>
  <c r="BE240" i="9"/>
  <c r="BE99" i="9"/>
  <c r="BE217" i="9"/>
  <c r="J86" i="9"/>
  <c r="BE93" i="9"/>
  <c r="BE112" i="9"/>
  <c r="BE121" i="9"/>
  <c r="BE223" i="9"/>
  <c r="F87" i="9"/>
  <c r="BE150" i="9"/>
  <c r="BE167" i="9"/>
  <c r="BE181" i="9"/>
  <c r="J52" i="8"/>
  <c r="E79" i="8"/>
  <c r="J85" i="8"/>
  <c r="BE134" i="8"/>
  <c r="BE222" i="8"/>
  <c r="BK275" i="7"/>
  <c r="J275" i="7"/>
  <c r="J68" i="7" s="1"/>
  <c r="F54" i="8"/>
  <c r="BE92" i="8"/>
  <c r="BE111" i="8"/>
  <c r="BE119" i="8"/>
  <c r="BE138" i="8"/>
  <c r="BE164" i="8"/>
  <c r="BE167" i="8"/>
  <c r="BE193" i="8"/>
  <c r="BE257" i="8"/>
  <c r="BE121" i="8"/>
  <c r="BE124" i="8"/>
  <c r="BE170" i="8"/>
  <c r="BE173" i="8"/>
  <c r="BE191" i="8"/>
  <c r="BE197" i="8"/>
  <c r="BE216" i="8"/>
  <c r="BE161" i="8"/>
  <c r="F86" i="8"/>
  <c r="BE98" i="8"/>
  <c r="BE102" i="8"/>
  <c r="BE105" i="8"/>
  <c r="BE183" i="8"/>
  <c r="BE186" i="8"/>
  <c r="BE188" i="8"/>
  <c r="BE201" i="8"/>
  <c r="BE210" i="8"/>
  <c r="BE141" i="8"/>
  <c r="BE149" i="8"/>
  <c r="BE203" i="8"/>
  <c r="BE95" i="8"/>
  <c r="BE205" i="8"/>
  <c r="BE239" i="8"/>
  <c r="BE128" i="8"/>
  <c r="BE131" i="8"/>
  <c r="BE146" i="8"/>
  <c r="BE152" i="8"/>
  <c r="BE155" i="8"/>
  <c r="BE158" i="8"/>
  <c r="BE248" i="8"/>
  <c r="BE266" i="8"/>
  <c r="BE108" i="8"/>
  <c r="BE116" i="8"/>
  <c r="BE133" i="8"/>
  <c r="BE225" i="8"/>
  <c r="BE232" i="8"/>
  <c r="J52" i="7"/>
  <c r="BE144" i="7"/>
  <c r="BE201" i="7"/>
  <c r="F85" i="7"/>
  <c r="BE121" i="7"/>
  <c r="BE130" i="7"/>
  <c r="BE189" i="7"/>
  <c r="BE221" i="7"/>
  <c r="BE230" i="7"/>
  <c r="BE248" i="7"/>
  <c r="BE268" i="7"/>
  <c r="BE277" i="7"/>
  <c r="BE282" i="7"/>
  <c r="BE149" i="7"/>
  <c r="BE250" i="7"/>
  <c r="BE272" i="7"/>
  <c r="F55" i="7"/>
  <c r="BE187" i="7"/>
  <c r="BE222" i="7"/>
  <c r="BE241" i="7"/>
  <c r="BE243" i="7"/>
  <c r="BE256" i="7"/>
  <c r="BE260" i="7"/>
  <c r="BE105" i="7"/>
  <c r="BE156" i="7"/>
  <c r="BE195" i="7"/>
  <c r="BE212" i="7"/>
  <c r="BE227" i="7"/>
  <c r="BE257" i="7"/>
  <c r="BE142" i="7"/>
  <c r="BE192" i="7"/>
  <c r="BE284" i="7"/>
  <c r="E48" i="7"/>
  <c r="BE108" i="7"/>
  <c r="BE136" i="7"/>
  <c r="BE177" i="7"/>
  <c r="BE198" i="7"/>
  <c r="BE225" i="7"/>
  <c r="BE238" i="7"/>
  <c r="BE209" i="7"/>
  <c r="BE270" i="7"/>
  <c r="BE175" i="7"/>
  <c r="BE236" i="7"/>
  <c r="BE253" i="7"/>
  <c r="BE262" i="7"/>
  <c r="J54" i="7"/>
  <c r="BE100" i="7"/>
  <c r="BE127" i="7"/>
  <c r="BE139" i="7"/>
  <c r="BE165" i="7"/>
  <c r="BE184" i="7"/>
  <c r="BE204" i="7"/>
  <c r="BE215" i="7"/>
  <c r="BE233" i="7"/>
  <c r="BE265" i="7"/>
  <c r="BE92" i="7"/>
  <c r="BE114" i="7"/>
  <c r="BE180" i="7"/>
  <c r="BE258" i="7"/>
  <c r="J78" i="6"/>
  <c r="BK86" i="5"/>
  <c r="BK184" i="5"/>
  <c r="J184" i="5"/>
  <c r="J64" i="5"/>
  <c r="J76" i="6"/>
  <c r="F78" i="6"/>
  <c r="BE103" i="6"/>
  <c r="E72" i="6"/>
  <c r="F79" i="6"/>
  <c r="BE88" i="6"/>
  <c r="BE116" i="6"/>
  <c r="BE85" i="6"/>
  <c r="BE93" i="6"/>
  <c r="BE100" i="6"/>
  <c r="BE96" i="6"/>
  <c r="BE114" i="6"/>
  <c r="BE107" i="6"/>
  <c r="BE90" i="6"/>
  <c r="BE110" i="6"/>
  <c r="E75" i="5"/>
  <c r="BE91" i="5"/>
  <c r="BE96" i="5"/>
  <c r="BE176" i="5"/>
  <c r="J54" i="5"/>
  <c r="BE140" i="5"/>
  <c r="BE178" i="5"/>
  <c r="BE186" i="5"/>
  <c r="F55" i="5"/>
  <c r="J79" i="5"/>
  <c r="BE93" i="5"/>
  <c r="BE109" i="5"/>
  <c r="F81" i="5"/>
  <c r="BE119" i="5"/>
  <c r="BE131" i="5"/>
  <c r="BE115" i="5"/>
  <c r="BE135" i="5"/>
  <c r="BK188" i="4"/>
  <c r="J188" i="4"/>
  <c r="J64" i="4"/>
  <c r="BE99" i="5"/>
  <c r="BE128" i="5"/>
  <c r="BE112" i="5"/>
  <c r="BE125" i="5"/>
  <c r="BE148" i="5"/>
  <c r="BE153" i="5"/>
  <c r="BE88" i="5"/>
  <c r="BE102" i="5"/>
  <c r="BE159" i="5"/>
  <c r="BE167" i="5"/>
  <c r="BE181" i="5"/>
  <c r="BE105" i="5"/>
  <c r="J81" i="4"/>
  <c r="BE123" i="4"/>
  <c r="BE91" i="4"/>
  <c r="BE103" i="4"/>
  <c r="BE113" i="4"/>
  <c r="BE185" i="4"/>
  <c r="BE97" i="4"/>
  <c r="BE137" i="4"/>
  <c r="BK86" i="3"/>
  <c r="J86" i="3"/>
  <c r="J60" i="3"/>
  <c r="F81" i="4"/>
  <c r="BE106" i="4"/>
  <c r="BE146" i="4"/>
  <c r="J52" i="4"/>
  <c r="BE100" i="4"/>
  <c r="BE109" i="4"/>
  <c r="BE129" i="4"/>
  <c r="BE180" i="4"/>
  <c r="F82" i="4"/>
  <c r="BE94" i="4"/>
  <c r="BE154" i="4"/>
  <c r="BE172" i="4"/>
  <c r="BE182" i="4"/>
  <c r="BE190" i="4"/>
  <c r="BE116" i="4"/>
  <c r="BK181" i="3"/>
  <c r="J181" i="3"/>
  <c r="J64" i="3"/>
  <c r="BE132" i="4"/>
  <c r="BE164" i="4"/>
  <c r="E75" i="4"/>
  <c r="BE88" i="4"/>
  <c r="BE119" i="4"/>
  <c r="BE141" i="4"/>
  <c r="BE159" i="4"/>
  <c r="J52" i="3"/>
  <c r="BE111" i="3"/>
  <c r="BE136" i="3"/>
  <c r="BE153" i="3"/>
  <c r="BE106" i="3"/>
  <c r="BE176" i="3"/>
  <c r="J88" i="2"/>
  <c r="J61" i="2" s="1"/>
  <c r="J54" i="3"/>
  <c r="F82" i="3"/>
  <c r="BE138" i="3"/>
  <c r="BE157" i="3"/>
  <c r="BE183" i="3"/>
  <c r="E75" i="3"/>
  <c r="BE88" i="3"/>
  <c r="BE91" i="3"/>
  <c r="BE117" i="3"/>
  <c r="BE178" i="3"/>
  <c r="BE114" i="3"/>
  <c r="BE121" i="3"/>
  <c r="BE131" i="3"/>
  <c r="BE124" i="3"/>
  <c r="BE141" i="3"/>
  <c r="BE94" i="3"/>
  <c r="BE150" i="3"/>
  <c r="F81" i="3"/>
  <c r="BE127" i="3"/>
  <c r="BE97" i="3"/>
  <c r="BE166" i="3"/>
  <c r="BE100" i="3"/>
  <c r="BE103" i="3"/>
  <c r="BE133" i="3"/>
  <c r="BE119" i="2"/>
  <c r="BE133" i="2"/>
  <c r="F55" i="2"/>
  <c r="E76" i="2"/>
  <c r="J80" i="2"/>
  <c r="F82" i="2"/>
  <c r="J82" i="2"/>
  <c r="BE89" i="2"/>
  <c r="BE91" i="2"/>
  <c r="BE93" i="2"/>
  <c r="BE96" i="2"/>
  <c r="BE99" i="2"/>
  <c r="BE101" i="2"/>
  <c r="BE103" i="2"/>
  <c r="BA55" i="1"/>
  <c r="BE111" i="2"/>
  <c r="AW55" i="1"/>
  <c r="BE106" i="2"/>
  <c r="BE109" i="2"/>
  <c r="BE113" i="2"/>
  <c r="BE115" i="2"/>
  <c r="BE122" i="2"/>
  <c r="BE124" i="2"/>
  <c r="BE128" i="2"/>
  <c r="BE131" i="2"/>
  <c r="BB55" i="1"/>
  <c r="BC55" i="1"/>
  <c r="BD55" i="1"/>
  <c r="F36" i="11"/>
  <c r="BC64" i="1" s="1"/>
  <c r="F34" i="6"/>
  <c r="BA59" i="1" s="1"/>
  <c r="F34" i="5"/>
  <c r="BA58" i="1"/>
  <c r="J34" i="6"/>
  <c r="AW59" i="1" s="1"/>
  <c r="F36" i="7"/>
  <c r="BC60" i="1" s="1"/>
  <c r="J34" i="7"/>
  <c r="AW60" i="1"/>
  <c r="F37" i="6"/>
  <c r="BD59" i="1" s="1"/>
  <c r="F36" i="10"/>
  <c r="BC63" i="1" s="1"/>
  <c r="J34" i="9"/>
  <c r="AW62" i="1"/>
  <c r="F35" i="11"/>
  <c r="BB64" i="1" s="1"/>
  <c r="J34" i="4"/>
  <c r="AW57" i="1" s="1"/>
  <c r="F34" i="3"/>
  <c r="BA56" i="1"/>
  <c r="F37" i="5"/>
  <c r="BD58" i="1" s="1"/>
  <c r="F34" i="11"/>
  <c r="BA64" i="1" s="1"/>
  <c r="F35" i="9"/>
  <c r="BB62" i="1"/>
  <c r="F34" i="8"/>
  <c r="BA61" i="1" s="1"/>
  <c r="F35" i="3"/>
  <c r="BB56" i="1" s="1"/>
  <c r="J34" i="3"/>
  <c r="AW56" i="1"/>
  <c r="F37" i="8"/>
  <c r="BD61" i="1" s="1"/>
  <c r="F34" i="7"/>
  <c r="BA60" i="1" s="1"/>
  <c r="F37" i="4"/>
  <c r="BD57" i="1"/>
  <c r="F35" i="7"/>
  <c r="BB60" i="1" s="1"/>
  <c r="F37" i="10"/>
  <c r="BD63" i="1" s="1"/>
  <c r="F35" i="4"/>
  <c r="BB57" i="1"/>
  <c r="J34" i="5"/>
  <c r="AW58" i="1" s="1"/>
  <c r="F36" i="6"/>
  <c r="BC59" i="1" s="1"/>
  <c r="F34" i="4"/>
  <c r="BA57" i="1"/>
  <c r="F36" i="8"/>
  <c r="BC61" i="1" s="1"/>
  <c r="F35" i="10"/>
  <c r="BB63" i="1" s="1"/>
  <c r="F37" i="7"/>
  <c r="BD60" i="1"/>
  <c r="F36" i="3"/>
  <c r="BC56" i="1" s="1"/>
  <c r="F36" i="9"/>
  <c r="BC62" i="1" s="1"/>
  <c r="F36" i="4"/>
  <c r="BC57" i="1"/>
  <c r="J34" i="10"/>
  <c r="AW63" i="1" s="1"/>
  <c r="F34" i="9"/>
  <c r="BA62" i="1" s="1"/>
  <c r="F37" i="11"/>
  <c r="BD64" i="1"/>
  <c r="F34" i="10"/>
  <c r="BA63" i="1" s="1"/>
  <c r="F35" i="6"/>
  <c r="BB59" i="1" s="1"/>
  <c r="J34" i="8"/>
  <c r="AW61" i="1"/>
  <c r="F35" i="5"/>
  <c r="BB58" i="1" s="1"/>
  <c r="F36" i="5"/>
  <c r="BC58" i="1" s="1"/>
  <c r="J34" i="11"/>
  <c r="AW64" i="1"/>
  <c r="F37" i="9"/>
  <c r="BD62" i="1" s="1"/>
  <c r="F37" i="3"/>
  <c r="BD56" i="1" s="1"/>
  <c r="F35" i="8"/>
  <c r="BB61" i="1"/>
  <c r="BK208" i="8" l="1"/>
  <c r="BK88" i="10"/>
  <c r="BK87" i="10" s="1"/>
  <c r="J87" i="10" s="1"/>
  <c r="J59" i="10" s="1"/>
  <c r="BK86" i="4"/>
  <c r="J86" i="4" s="1"/>
  <c r="J60" i="4" s="1"/>
  <c r="BK83" i="6"/>
  <c r="J83" i="6" s="1"/>
  <c r="J60" i="6" s="1"/>
  <c r="R86" i="5"/>
  <c r="R85" i="5"/>
  <c r="R87" i="2"/>
  <c r="R86" i="2"/>
  <c r="P87" i="11"/>
  <c r="P86" i="11"/>
  <c r="AU64" i="1"/>
  <c r="R86" i="4"/>
  <c r="R85" i="4" s="1"/>
  <c r="P90" i="7"/>
  <c r="P89" i="7"/>
  <c r="AU60" i="1"/>
  <c r="BK90" i="7"/>
  <c r="J90" i="7"/>
  <c r="J60" i="7" s="1"/>
  <c r="T208" i="8"/>
  <c r="P86" i="3"/>
  <c r="P85" i="3"/>
  <c r="AU56" i="1"/>
  <c r="T90" i="7"/>
  <c r="T89" i="7" s="1"/>
  <c r="BK87" i="2"/>
  <c r="BK86" i="2"/>
  <c r="J86" i="2"/>
  <c r="J59" i="2"/>
  <c r="T83" i="6"/>
  <c r="T82" i="6" s="1"/>
  <c r="BK91" i="9"/>
  <c r="BK90" i="9"/>
  <c r="J90" i="9"/>
  <c r="P208" i="8"/>
  <c r="P89" i="8"/>
  <c r="AU61" i="1" s="1"/>
  <c r="P228" i="9"/>
  <c r="R87" i="11"/>
  <c r="R86" i="11"/>
  <c r="P86" i="5"/>
  <c r="P85" i="5"/>
  <c r="AU58" i="1" s="1"/>
  <c r="T91" i="9"/>
  <c r="T90" i="9" s="1"/>
  <c r="R90" i="8"/>
  <c r="R89" i="8"/>
  <c r="R83" i="6"/>
  <c r="R82" i="6" s="1"/>
  <c r="T228" i="9"/>
  <c r="R91" i="9"/>
  <c r="R90" i="9"/>
  <c r="T86" i="3"/>
  <c r="T85" i="3"/>
  <c r="P83" i="6"/>
  <c r="P82" i="6"/>
  <c r="AU59" i="1"/>
  <c r="R88" i="10"/>
  <c r="R87" i="10"/>
  <c r="P88" i="10"/>
  <c r="P87" i="10" s="1"/>
  <c r="AU63" i="1" s="1"/>
  <c r="T90" i="8"/>
  <c r="T89" i="8"/>
  <c r="P91" i="9"/>
  <c r="P90" i="9"/>
  <c r="AU62" i="1" s="1"/>
  <c r="R90" i="7"/>
  <c r="R89" i="7"/>
  <c r="P86" i="4"/>
  <c r="P85" i="4"/>
  <c r="AU57" i="1"/>
  <c r="R86" i="3"/>
  <c r="R85" i="3"/>
  <c r="BK87" i="11"/>
  <c r="J87" i="11"/>
  <c r="J60" i="11"/>
  <c r="J88" i="10"/>
  <c r="J60" i="10" s="1"/>
  <c r="J90" i="8"/>
  <c r="J60" i="8"/>
  <c r="BK89" i="7"/>
  <c r="J89" i="7"/>
  <c r="J59" i="7"/>
  <c r="BK82" i="6"/>
  <c r="J82" i="6"/>
  <c r="J59" i="6"/>
  <c r="BK85" i="5"/>
  <c r="J85" i="5"/>
  <c r="J30" i="5" s="1"/>
  <c r="AG58" i="1" s="1"/>
  <c r="J86" i="5"/>
  <c r="J60" i="5" s="1"/>
  <c r="BK85" i="4"/>
  <c r="J85" i="4"/>
  <c r="J59" i="4"/>
  <c r="BK85" i="3"/>
  <c r="J85" i="3"/>
  <c r="J59" i="3" s="1"/>
  <c r="J33" i="5"/>
  <c r="AV58" i="1" s="1"/>
  <c r="AT58" i="1" s="1"/>
  <c r="F33" i="6"/>
  <c r="AZ59" i="1"/>
  <c r="BD54" i="1"/>
  <c r="W33" i="1"/>
  <c r="BC54" i="1"/>
  <c r="W32" i="1"/>
  <c r="F33" i="3"/>
  <c r="AZ56" i="1"/>
  <c r="J30" i="10"/>
  <c r="AG63" i="1"/>
  <c r="F33" i="10"/>
  <c r="AZ63" i="1"/>
  <c r="F33" i="5"/>
  <c r="AZ58" i="1"/>
  <c r="J33" i="2"/>
  <c r="AV55" i="1"/>
  <c r="AT55" i="1" s="1"/>
  <c r="J33" i="7"/>
  <c r="AV60" i="1" s="1"/>
  <c r="AT60" i="1" s="1"/>
  <c r="F33" i="2"/>
  <c r="AZ55" i="1"/>
  <c r="J33" i="10"/>
  <c r="AV63" i="1"/>
  <c r="AT63" i="1" s="1"/>
  <c r="F33" i="7"/>
  <c r="AZ60" i="1" s="1"/>
  <c r="J30" i="9"/>
  <c r="AG62" i="1" s="1"/>
  <c r="AN62" i="1" s="1"/>
  <c r="F33" i="11"/>
  <c r="AZ64" i="1" s="1"/>
  <c r="BA54" i="1"/>
  <c r="W30" i="1" s="1"/>
  <c r="J33" i="6"/>
  <c r="AV59" i="1" s="1"/>
  <c r="AT59" i="1" s="1"/>
  <c r="J33" i="9"/>
  <c r="AV62" i="1" s="1"/>
  <c r="AT62" i="1" s="1"/>
  <c r="F33" i="8"/>
  <c r="AZ61" i="1"/>
  <c r="J33" i="11"/>
  <c r="AV64" i="1" s="1"/>
  <c r="AT64" i="1" s="1"/>
  <c r="J33" i="3"/>
  <c r="AV56" i="1" s="1"/>
  <c r="AT56" i="1" s="1"/>
  <c r="F33" i="9"/>
  <c r="AZ62" i="1" s="1"/>
  <c r="F33" i="4"/>
  <c r="AZ57" i="1"/>
  <c r="BB54" i="1"/>
  <c r="W31" i="1" s="1"/>
  <c r="J33" i="8"/>
  <c r="AV61" i="1"/>
  <c r="AT61" i="1"/>
  <c r="J33" i="4"/>
  <c r="AV57" i="1" s="1"/>
  <c r="AT57" i="1" s="1"/>
  <c r="J208" i="8" l="1"/>
  <c r="J67" i="8" s="1"/>
  <c r="BK89" i="8"/>
  <c r="J89" i="8" s="1"/>
  <c r="J87" i="2"/>
  <c r="J60" i="2" s="1"/>
  <c r="BK86" i="11"/>
  <c r="J86" i="11"/>
  <c r="J59" i="11" s="1"/>
  <c r="J59" i="9"/>
  <c r="J91" i="9"/>
  <c r="J60" i="9" s="1"/>
  <c r="AN63" i="1"/>
  <c r="J39" i="10"/>
  <c r="J39" i="9"/>
  <c r="AN58" i="1"/>
  <c r="J59" i="5"/>
  <c r="J39" i="5"/>
  <c r="AU54" i="1"/>
  <c r="AY54" i="1"/>
  <c r="J30" i="2"/>
  <c r="AG55" i="1" s="1"/>
  <c r="AW54" i="1"/>
  <c r="AK30" i="1"/>
  <c r="AZ54" i="1"/>
  <c r="W29" i="1"/>
  <c r="J30" i="4"/>
  <c r="AG57" i="1" s="1"/>
  <c r="AN57" i="1" s="1"/>
  <c r="J30" i="6"/>
  <c r="AG59" i="1" s="1"/>
  <c r="AN59" i="1" s="1"/>
  <c r="AX54" i="1"/>
  <c r="J30" i="7"/>
  <c r="AG60" i="1"/>
  <c r="AN60" i="1"/>
  <c r="J30" i="3"/>
  <c r="AG56" i="1"/>
  <c r="J59" i="8" l="1"/>
  <c r="J30" i="8"/>
  <c r="J39" i="2"/>
  <c r="J39" i="7"/>
  <c r="J39" i="6"/>
  <c r="J39" i="4"/>
  <c r="J39" i="3"/>
  <c r="AN56" i="1"/>
  <c r="AN55" i="1"/>
  <c r="J30" i="11"/>
  <c r="AG64" i="1"/>
  <c r="AV54" i="1"/>
  <c r="AK29" i="1"/>
  <c r="AG61" i="1" l="1"/>
  <c r="J39" i="8"/>
  <c r="J39" i="11"/>
  <c r="AN64" i="1"/>
  <c r="AT54" i="1"/>
  <c r="AN61" i="1" l="1"/>
  <c r="AG54" i="1"/>
  <c r="AK26" i="1" s="1"/>
  <c r="AK35" i="1" s="1"/>
  <c r="AN54" i="1"/>
</calcChain>
</file>

<file path=xl/sharedStrings.xml><?xml version="1.0" encoding="utf-8"?>
<sst xmlns="http://schemas.openxmlformats.org/spreadsheetml/2006/main" count="14040" uniqueCount="1661">
  <si>
    <t>Export Komplet</t>
  </si>
  <si>
    <t>VZ</t>
  </si>
  <si>
    <t>2.0</t>
  </si>
  <si>
    <t/>
  </si>
  <si>
    <t>False</t>
  </si>
  <si>
    <t>{6be85fd5-bfed-478b-b1da-33538e3a4227}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</si>
  <si>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</si>
  <si>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</si>
  <si>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</si>
  <si>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</si>
  <si>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</si>
  <si>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</si>
  <si>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</si>
  <si>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</si>
  <si>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</si>
  <si>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</si>
  <si>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</si>
  <si>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</si>
  <si>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Areál RAK - revitalizace kondičního areálu</t>
  </si>
  <si>
    <t>KSO:</t>
  </si>
  <si>
    <t>CC-CZ:</t>
  </si>
  <si>
    <t>Místo:</t>
  </si>
  <si>
    <t>Praha, Modřany</t>
  </si>
  <si>
    <t>Datum:</t>
  </si>
  <si>
    <t>17. 12. 2024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</si>
  <si>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</si>
  <si>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</si>
  <si>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</si>
  <si>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</si>
  <si>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</si>
  <si>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</si>
  <si>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</si>
  <si>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</si>
  <si>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</si>
  <si>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Petr Macek, Otevřená 680/7, Kuřim 664 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</si>
  <si>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</si>
  <si>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</si>
  <si>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</si>
  <si>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</si>
  <si>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</si>
  <si>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</si>
  <si>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</si>
  <si>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</si>
  <si>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</si>
  <si>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</si>
  <si>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</si>
  <si>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</si>
  <si>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</si>
  <si>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</si>
  <si>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</si>
  <si>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</si>
  <si>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</si>
  <si>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</si>
  <si>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</si>
  <si>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</si>
  <si>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</si>
  <si>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</si>
  <si>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</si>
  <si>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</si>
  <si>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</si>
  <si>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</si>
  <si>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</si>
  <si>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</si>
  <si>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</si>
  <si>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</si>
  <si>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</si>
  <si>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</si>
  <si>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</si>
  <si>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</si>
  <si>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</si>
  <si>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</si>
  <si>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</si>
  <si>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</si>
  <si>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</si>
  <si>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</si>
  <si>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</si>
  <si>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</si>
  <si>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</si>
  <si>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</si>
  <si>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</si>
  <si>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{5c15b65c-18e6-4257-b9be-d6f511acb3a6}</t>
  </si>
  <si>
    <t>2</t>
  </si>
  <si>
    <t>B - SO 01</t>
  </si>
  <si>
    <t>Zpevněné plochy a oplocení</t>
  </si>
  <si>
    <t>{010b858e-6589-4408-a989-97136c595feb}</t>
  </si>
  <si>
    <t>B - SO 02</t>
  </si>
  <si>
    <t>Fotbalové hřiště</t>
  </si>
  <si>
    <t>{feeb53f9-7730-4e49-89a7-c87e44572bb6}</t>
  </si>
  <si>
    <t>B - SO 03</t>
  </si>
  <si>
    <t>Multifunkční hřiště</t>
  </si>
  <si>
    <t>{a6b53d98-1e77-4bed-bccf-7abff1355e74}</t>
  </si>
  <si>
    <t>B - SO 04</t>
  </si>
  <si>
    <t>Dětské hřiště</t>
  </si>
  <si>
    <t>{2a9fe20d-f079-4b37-81e1-4aabb2ac1ebc}</t>
  </si>
  <si>
    <t>N - SO 01</t>
  </si>
  <si>
    <t>{2c870ea2-8a85-4dcf-940a-67ab81f3cef5}</t>
  </si>
  <si>
    <t>N - SO 02</t>
  </si>
  <si>
    <t>{9b69ef61-9dc9-4f70-9cde-e750f258b7a3}</t>
  </si>
  <si>
    <t>N - SO 03</t>
  </si>
  <si>
    <t>{123df8ac-69a4-40f9-88cc-635fdb17e257}</t>
  </si>
  <si>
    <t>N - SO 04</t>
  </si>
  <si>
    <t>{3d75a278-a7f8-4b49-a054-88ed803321a5}</t>
  </si>
  <si>
    <t>N - SO 05</t>
  </si>
  <si>
    <t>Systém nakládání s dešťovými vodami</t>
  </si>
  <si>
    <t>{e69cc0d4-5d05-4d21-a9d1-70ef38189f7e}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</si>
  <si>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</si>
  <si>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</si>
  <si>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</si>
  <si>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</si>
  <si>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</si>
  <si>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</si>
  <si>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</si>
  <si>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</si>
  <si>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</si>
  <si>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</si>
  <si>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</si>
  <si>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</si>
  <si>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</si>
  <si>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</si>
  <si>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</si>
  <si>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</si>
  <si>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</si>
  <si>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</si>
  <si>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</si>
  <si>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</si>
  <si>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</si>
  <si>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</si>
  <si>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</si>
  <si>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</si>
  <si>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</si>
  <si>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</si>
  <si>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</si>
  <si>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</si>
  <si>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</si>
  <si>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</si>
  <si>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</si>
  <si>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</si>
  <si>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</si>
  <si>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011503000</t>
  </si>
  <si>
    <t>Stavební průzkum</t>
  </si>
  <si>
    <t>…</t>
  </si>
  <si>
    <t>CS ÚRS 2024 02</t>
  </si>
  <si>
    <t>1024</t>
  </si>
  <si>
    <t>1150861161</t>
  </si>
  <si>
    <t>Online PSC</t>
  </si>
  <si>
    <t>https://podminky.urs.cz/item/CS_URS_2024_02/011503000</t>
  </si>
  <si>
    <t>012164000</t>
  </si>
  <si>
    <t>Vytyčení a zaměření inženýrských sítí</t>
  </si>
  <si>
    <t>-1471425496</t>
  </si>
  <si>
    <t>https://podminky.urs.cz/item/CS_URS_2024_02/012164000</t>
  </si>
  <si>
    <t>3</t>
  </si>
  <si>
    <t>012344000</t>
  </si>
  <si>
    <t>Vytyčovací práce</t>
  </si>
  <si>
    <t>237640797</t>
  </si>
  <si>
    <t>https://podminky.urs.cz/item/CS_URS_2024_02/012344000</t>
  </si>
  <si>
    <t>VRN2</t>
  </si>
  <si>
    <t>Příprava staveniště</t>
  </si>
  <si>
    <t>4</t>
  </si>
  <si>
    <t>020001000</t>
  </si>
  <si>
    <t>300210526</t>
  </si>
  <si>
    <t>https://podminky.urs.cz/item/CS_URS_2024_02/020001000</t>
  </si>
  <si>
    <t>VRN3</t>
  </si>
  <si>
    <t>Zařízení staveniště</t>
  </si>
  <si>
    <t>032103000</t>
  </si>
  <si>
    <t>Náklady na stavební buňky, úpravu stávajících objektů</t>
  </si>
  <si>
    <t>251114254</t>
  </si>
  <si>
    <t>https://podminky.urs.cz/item/CS_URS_2024_02/032103000</t>
  </si>
  <si>
    <t>6</t>
  </si>
  <si>
    <t>032503000</t>
  </si>
  <si>
    <t>Skládky na staveništi</t>
  </si>
  <si>
    <t>515567392</t>
  </si>
  <si>
    <t>https://podminky.urs.cz/item/CS_URS_2024_02/032503000</t>
  </si>
  <si>
    <t>7</t>
  </si>
  <si>
    <t>032803000</t>
  </si>
  <si>
    <t>Ostatní vybavení staveniště</t>
  </si>
  <si>
    <t>1642165895</t>
  </si>
  <si>
    <t>https://podminky.urs.cz/item/CS_URS_2024_02/032803000</t>
  </si>
  <si>
    <t>P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</si>
  <si>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staveniště,_x000D_
oplocení a zabezpečení prostoru staveniště proti neoprávněnému vstupu _x000D_
</t>
  </si>
  <si>
    <t>8</t>
  </si>
  <si>
    <t>032903000</t>
  </si>
  <si>
    <t>Náklady na provoz a údržbu vybavení staveniště</t>
  </si>
  <si>
    <t>1380681076</t>
  </si>
  <si>
    <t>https://podminky.urs.cz/item/CS_URS_2024_02/032903000</t>
  </si>
  <si>
    <t xml:space="preserve"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okolí_x000D_
prachem (např. používání plachet, kropení sutě a odtěžované zeminy vodou)_x000D_
</t>
  </si>
  <si>
    <t>9</t>
  </si>
  <si>
    <t>033103000</t>
  </si>
  <si>
    <t>Připojení energií pro zařízení staveniště</t>
  </si>
  <si>
    <t>-2041918119</t>
  </si>
  <si>
    <t>https://podminky.urs.cz/item/CS_URS_2024_02/033103000</t>
  </si>
  <si>
    <t>10</t>
  </si>
  <si>
    <t>034103000</t>
  </si>
  <si>
    <t>Oplocení staveniště</t>
  </si>
  <si>
    <t>1192429749</t>
  </si>
  <si>
    <t>https://podminky.urs.cz/item/CS_URS_2024_02/034103000</t>
  </si>
  <si>
    <t>11</t>
  </si>
  <si>
    <t>034503000</t>
  </si>
  <si>
    <t>Informační tabule na staveništi</t>
  </si>
  <si>
    <t>809430185</t>
  </si>
  <si>
    <t>https://podminky.urs.cz/item/CS_URS_2024_02/034503000</t>
  </si>
  <si>
    <t>039103000</t>
  </si>
  <si>
    <t>Rozebrání, bourání a odvoz zařízení staveniště</t>
  </si>
  <si>
    <t>987047194</t>
  </si>
  <si>
    <t>https://podminky.urs.cz/item/CS_URS_2024_02/039103000</t>
  </si>
  <si>
    <t xml:space="preserve">Poznámka k položce:_x000D_
náklady  na odstranění zařízení staveniště, uvedení stavbou dotčených ploch a ploch zařízení staveniště do původního stavu_x000D_
</t>
  </si>
  <si>
    <t>VRN4</t>
  </si>
  <si>
    <t>Inženýrská činnost</t>
  </si>
  <si>
    <t>13</t>
  </si>
  <si>
    <t>043103000</t>
  </si>
  <si>
    <t>Zkoušky</t>
  </si>
  <si>
    <t>-84811783</t>
  </si>
  <si>
    <t>https://podminky.urs.cz/item/CS_URS_2024_02/043103000</t>
  </si>
  <si>
    <t>Poznámka k položce:_x000D_
např. tahová zkouška kotvení, vzorkování omítky,...</t>
  </si>
  <si>
    <t>14</t>
  </si>
  <si>
    <t>043154000</t>
  </si>
  <si>
    <t>Zkoušky hutnicí</t>
  </si>
  <si>
    <t>1700547876</t>
  </si>
  <si>
    <t>https://podminky.urs.cz/item/CS_URS_2024_02/043154000</t>
  </si>
  <si>
    <t>15</t>
  </si>
  <si>
    <t>044003000</t>
  </si>
  <si>
    <t>Revize dočasných objektů nebo zařízení staveniště</t>
  </si>
  <si>
    <t>1391575547</t>
  </si>
  <si>
    <t>https://podminky.urs.cz/item/CS_URS_2024_02/044003000</t>
  </si>
  <si>
    <t>Poznámka k položce:_x000D_
revize hromosvodu</t>
  </si>
  <si>
    <t>VRN7</t>
  </si>
  <si>
    <t>Provozní vlivy</t>
  </si>
  <si>
    <t>16</t>
  </si>
  <si>
    <t>075002000</t>
  </si>
  <si>
    <t>Ochranná pásma</t>
  </si>
  <si>
    <t>1282529576</t>
  </si>
  <si>
    <t>https://podminky.urs.cz/item/CS_URS_2024_02/075002000</t>
  </si>
  <si>
    <t>VRN9</t>
  </si>
  <si>
    <t>Ostatní náklady</t>
  </si>
  <si>
    <t>17</t>
  </si>
  <si>
    <t>091704000</t>
  </si>
  <si>
    <t>Náklady na údržbu</t>
  </si>
  <si>
    <t>-1016779507</t>
  </si>
  <si>
    <t>https://podminky.urs.cz/item/CS_URS_2024_02/091704000</t>
  </si>
  <si>
    <t>18</t>
  </si>
  <si>
    <t>094104000</t>
  </si>
  <si>
    <t>Vybavení BOZP objektu</t>
  </si>
  <si>
    <t>59533896</t>
  </si>
  <si>
    <t>https://podminky.urs.cz/item/CS_URS_2024_02/094104000</t>
  </si>
  <si>
    <t>B - SO 01 - Zpevněné plochy a oplocení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</si>
  <si>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</si>
  <si>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</si>
  <si>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</si>
  <si>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</si>
  <si>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</si>
  <si>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</si>
  <si>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</si>
  <si>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</si>
  <si>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</si>
  <si>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113102211</t>
  </si>
  <si>
    <t>Odstranění umělého trávníku ze sportovních povrchů z multisportovního hřiště výšky vlasu do 25 mm</t>
  </si>
  <si>
    <t>m2</t>
  </si>
  <si>
    <t>1595456685</t>
  </si>
  <si>
    <t>https://podminky.urs.cz/item/CS_URS_2024_02/113102211</t>
  </si>
  <si>
    <t>VV</t>
  </si>
  <si>
    <t>1171,0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</si>
  <si>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</si>
  <si>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</si>
  <si>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1824046077</t>
  </si>
  <si>
    <t>https://podminky.urs.cz/item/CS_URS_2024_02/113107213</t>
  </si>
  <si>
    <t>112,0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</si>
  <si>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</si>
  <si>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</si>
  <si>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-906967514</t>
  </si>
  <si>
    <t>https://podminky.urs.cz/item/CS_URS_2024_02/113107221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</si>
  <si>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</si>
  <si>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</si>
  <si>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-2085523687</t>
  </si>
  <si>
    <t>https://podminky.urs.cz/item/CS_URS_2024_02/113107222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</si>
  <si>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</si>
  <si>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</si>
  <si>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</si>
  <si>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1504192066</t>
  </si>
  <si>
    <t>https://podminky.urs.cz/item/CS_URS_2024_02/113202111</t>
  </si>
  <si>
    <t>38,8+11,1</t>
  </si>
  <si>
    <t>113311121</t>
  </si>
  <si>
    <t>Odstranění geosyntetik s uložením na vzdálenost do 20 m nebo naložením na dopravní prostředek geotextilie</t>
  </si>
  <si>
    <t>-629377304</t>
  </si>
  <si>
    <t>https://podminky.urs.cz/item/CS_URS_2024_02/113311121</t>
  </si>
  <si>
    <t>112,0*1,05</t>
  </si>
  <si>
    <t>122211101</t>
  </si>
  <si>
    <t>Odkopávky a prokopávky ručně zapažené i nezapažené v hornině třídy těžitelnosti I skupiny 3</t>
  </si>
  <si>
    <t>m3</t>
  </si>
  <si>
    <t>303033395</t>
  </si>
  <si>
    <t>https://podminky.urs.cz/item/CS_URS_2024_02/122211101</t>
  </si>
  <si>
    <t>3,3*0,24</t>
  </si>
  <si>
    <t>37,72*0,41*0,35</t>
  </si>
  <si>
    <t>Součet</t>
  </si>
  <si>
    <t>122251104</t>
  </si>
  <si>
    <t>Odkopávky a prokopávky nezapažené strojně v hornině třídy těžitelnosti I skupiny 3 přes 100 do 500 m3</t>
  </si>
  <si>
    <t>1259815806</t>
  </si>
  <si>
    <t>https://podminky.urs.cz/item/CS_URS_2024_02/122251104</t>
  </si>
  <si>
    <t>1171,0*0,38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</si>
  <si>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</si>
  <si>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</si>
  <si>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1046358762</t>
  </si>
  <si>
    <t>https://podminky.urs.cz/item/CS_URS_2024_02/162751117</t>
  </si>
  <si>
    <t>6,205+444,98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</si>
  <si>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</si>
  <si>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</si>
  <si>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939341047</t>
  </si>
  <si>
    <t>https://podminky.urs.cz/item/CS_URS_2024_02/162751119</t>
  </si>
  <si>
    <t>451,185*10 'Přepočtené koeficientem množství</t>
  </si>
  <si>
    <t>167151111</t>
  </si>
  <si>
    <t>Nakládání, skládání a překládání neulehlého výkopku nebo sypaniny strojně nakládání, množství přes 100 m3, z hornin třídy těžitelnosti I, skupiny 1 až 3</t>
  </si>
  <si>
    <t>-1517295152</t>
  </si>
  <si>
    <t>https://podminky.urs.cz/item/CS_URS_2024_02/167151111</t>
  </si>
  <si>
    <t>171201231</t>
  </si>
  <si>
    <t>Poplatek za uložení stavebního odpadu na recyklační skládce (skládkovné) zeminy a kamení zatříděného do Katalogu odpadů pod kódem 17 05 04</t>
  </si>
  <si>
    <t>t</t>
  </si>
  <si>
    <t>-573004685</t>
  </si>
  <si>
    <t>https://podminky.urs.cz/item/CS_URS_2024_02/171201231</t>
  </si>
  <si>
    <t>451,185*1,8</t>
  </si>
  <si>
    <t>171251201</t>
  </si>
  <si>
    <t>Uložení sypaniny na skládky nebo meziskládky bez hutnění s upravením uložené sypaniny do předepsaného tvaru</t>
  </si>
  <si>
    <t>6978335</t>
  </si>
  <si>
    <t>https://podminky.urs.cz/item/CS_URS_2024_02/171251201</t>
  </si>
  <si>
    <t>Ostatní konstrukce a práce, bourání</t>
  </si>
  <si>
    <t>966071711</t>
  </si>
  <si>
    <t>Bourání plotových sloupků a vzpěr ocelových trubkových nebo profilovaných výšky do 2,50 m zabetonovaných</t>
  </si>
  <si>
    <t>kus</t>
  </si>
  <si>
    <t>448220721</t>
  </si>
  <si>
    <t>https://podminky.urs.cz/item/CS_URS_2024_02/966071711</t>
  </si>
  <si>
    <t>966072811</t>
  </si>
  <si>
    <t>Rozebrání oplocení z dílců rámových na ocelové sloupky, výšky přes 1 do 2 m</t>
  </si>
  <si>
    <t>-524682344</t>
  </si>
  <si>
    <t>https://podminky.urs.cz/item/CS_URS_2024_02/966072811</t>
  </si>
  <si>
    <t>2,4*2</t>
  </si>
  <si>
    <t>966073811</t>
  </si>
  <si>
    <t>Rozebrání vrat a vrátek k oplocení plochy jednotlivě přes 2 do 6 m2</t>
  </si>
  <si>
    <t>1004004229</t>
  </si>
  <si>
    <t>https://podminky.urs.cz/item/CS_URS_2024_02/966073811</t>
  </si>
  <si>
    <t>9660R</t>
  </si>
  <si>
    <t>Odstranění workoutových prvků</t>
  </si>
  <si>
    <t>325605680</t>
  </si>
  <si>
    <t>Poznámka k položce:_x000D_
komplet včetně kotvení a založení</t>
  </si>
  <si>
    <t>997</t>
  </si>
  <si>
    <t>Přesun sutě</t>
  </si>
  <si>
    <t>997013871</t>
  </si>
  <si>
    <t>Poplatek za uložení stavebního odpadu na recyklační skládce (skládkovné) směsného stavebního a demoličního zatříděného do Katalogu odpadů pod kódem 17 09 04</t>
  </si>
  <si>
    <t>27608506</t>
  </si>
  <si>
    <t>https://podminky.urs.cz/item/CS_URS_2024_02/997013871</t>
  </si>
  <si>
    <t>35,13</t>
  </si>
  <si>
    <t>10,23</t>
  </si>
  <si>
    <t>0,094</t>
  </si>
  <si>
    <t>0,66</t>
  </si>
  <si>
    <t>0,044+0,21</t>
  </si>
  <si>
    <t>19,65</t>
  </si>
  <si>
    <t>19</t>
  </si>
  <si>
    <t>997221551</t>
  </si>
  <si>
    <t>Vodorovná doprava suti bez naložení, ale se složením a s hrubým urovnáním ze sypkých materiálů, na vzdálenost do 1 km</t>
  </si>
  <si>
    <t>1561092245</t>
  </si>
  <si>
    <t>https://podminky.urs.cz/item/CS_URS_2024_02/997221551</t>
  </si>
  <si>
    <t>56,0+19,04+32,48</t>
  </si>
  <si>
    <t>20</t>
  </si>
  <si>
    <t>997221559</t>
  </si>
  <si>
    <t>Vodorovná doprava suti bez naložení, ale se složením a s hrubým urovnáním Příplatek k ceně za každý další započatý 1 km přes 1 km</t>
  </si>
  <si>
    <t>-1074951815</t>
  </si>
  <si>
    <t>https://podminky.urs.cz/item/CS_URS_2024_02/997221559</t>
  </si>
  <si>
    <t>107,52*19 'Přepočtené koeficientem množství</t>
  </si>
  <si>
    <t>997221561</t>
  </si>
  <si>
    <t>Vodorovná doprava suti bez naložení, ale se složením a s hrubým urovnáním z kusových materiálů, na vzdálenost do 1 km</t>
  </si>
  <si>
    <t>-1907424144</t>
  </si>
  <si>
    <t>https://podminky.urs.cz/item/CS_URS_2024_02/997221561</t>
  </si>
  <si>
    <t>22</t>
  </si>
  <si>
    <t>997221569</t>
  </si>
  <si>
    <t>546914860</t>
  </si>
  <si>
    <t>https://podminky.urs.cz/item/CS_URS_2024_02/997221569</t>
  </si>
  <si>
    <t>66,018*19 'Přepočtené koeficientem množství</t>
  </si>
  <si>
    <t>23</t>
  </si>
  <si>
    <t>997221612</t>
  </si>
  <si>
    <t>Nakládání na dopravní prostředky pro vodorovnou dopravu vybouraných hmot</t>
  </si>
  <si>
    <t>-1559775038</t>
  </si>
  <si>
    <t>https://podminky.urs.cz/item/CS_URS_2024_02/997221612</t>
  </si>
  <si>
    <t>24</t>
  </si>
  <si>
    <t>997221873</t>
  </si>
  <si>
    <t>-490972007</t>
  </si>
  <si>
    <t>https://podminky.urs.cz/item/CS_URS_2024_02/997221873</t>
  </si>
  <si>
    <t>PSV</t>
  </si>
  <si>
    <t>Práce a dodávky PSV</t>
  </si>
  <si>
    <t>767</t>
  </si>
  <si>
    <t>Konstrukce zámečnické</t>
  </si>
  <si>
    <t>25</t>
  </si>
  <si>
    <t>767661811</t>
  </si>
  <si>
    <t>Demontáž mříží pevných nebo otevíravých</t>
  </si>
  <si>
    <t>750835041</t>
  </si>
  <si>
    <t>https://podminky.urs.cz/item/CS_URS_2024_02/767661811</t>
  </si>
  <si>
    <t>37,42*0,15</t>
  </si>
  <si>
    <t>B - SO 02 - Fotbalové hřiště</t>
  </si>
  <si>
    <t xml:space="preserve">    783 - Dokončovací práce - nátěry</t>
  </si>
  <si>
    <t>113102311</t>
  </si>
  <si>
    <t>Odstranění umělého trávníku ze sportovních povrchů z fotbalového hřiště výšky vlasu do 40 mm</t>
  </si>
  <si>
    <t>2091612871</t>
  </si>
  <si>
    <t>https://podminky.urs.cz/item/CS_URS_2024_02/113102311</t>
  </si>
  <si>
    <t>1121,0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</si>
  <si>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</si>
  <si>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</si>
  <si>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-1871016649</t>
  </si>
  <si>
    <t>https://podminky.urs.cz/item/CS_URS_2024_02/113106121</t>
  </si>
  <si>
    <t>63,5</t>
  </si>
  <si>
    <t>113107121</t>
  </si>
  <si>
    <t>Odstranění podkladů nebo krytů ručně s přemístěním hmot na skládku na vzdálenost do 3 m nebo s naložením na dopravní prostředek z kameniva hrubého drceného, o tl. vrstvy do 100 mm</t>
  </si>
  <si>
    <t>1295636916</t>
  </si>
  <si>
    <t>https://podminky.urs.cz/item/CS_URS_2024_02/113107121</t>
  </si>
  <si>
    <t>1534876424</t>
  </si>
  <si>
    <t>1521844618</t>
  </si>
  <si>
    <t>143,0+140,0</t>
  </si>
  <si>
    <t>1441817495</t>
  </si>
  <si>
    <t>1121,0*0,38</t>
  </si>
  <si>
    <t>1822174128</t>
  </si>
  <si>
    <t>1016727429</t>
  </si>
  <si>
    <t>425,98*10 'Přepočtené koeficientem množství</t>
  </si>
  <si>
    <t>1906099007</t>
  </si>
  <si>
    <t>1647970269</t>
  </si>
  <si>
    <t>425,98*1,8</t>
  </si>
  <si>
    <t>-257480101</t>
  </si>
  <si>
    <t>944511811</t>
  </si>
  <si>
    <t>Síť ochranná zavěšená na konstrukci lešení z textilie z umělých vláken demontáž</t>
  </si>
  <si>
    <t>-1342305757</t>
  </si>
  <si>
    <t>https://podminky.urs.cz/item/CS_URS_2024_02/944511811</t>
  </si>
  <si>
    <t>Poznámka k položce:_x000D_
odstranění ochranné sítě kolem hřiště</t>
  </si>
  <si>
    <t>26,22*2*4,0</t>
  </si>
  <si>
    <t>45,155*2*2,0</t>
  </si>
  <si>
    <t>961044111</t>
  </si>
  <si>
    <t>Bourání základů z betonu prostého</t>
  </si>
  <si>
    <t>1334626225</t>
  </si>
  <si>
    <t>https://podminky.urs.cz/item/CS_URS_2024_02/961044111</t>
  </si>
  <si>
    <t>3,14*0,18*0,18*1,05*(19+17)</t>
  </si>
  <si>
    <t>966003810</t>
  </si>
  <si>
    <t>Rozebrání dřevěného oplocení se sloupky osové vzdálenosti do 4,00 m, výšky do 2,50 m, osazených do hloubky 1,00 m s příčníky a dřevěnými sloupky z prken a latí</t>
  </si>
  <si>
    <t>-1553566703</t>
  </si>
  <si>
    <t>https://podminky.urs.cz/item/CS_URS_2024_02/966003810</t>
  </si>
  <si>
    <t>26,22*2</t>
  </si>
  <si>
    <t>45,155*2</t>
  </si>
  <si>
    <t>15275582</t>
  </si>
  <si>
    <t>Poznámka k položce:_x000D_
sloupky</t>
  </si>
  <si>
    <t>19+17</t>
  </si>
  <si>
    <t>966071721</t>
  </si>
  <si>
    <t>Bourání plotových sloupků a vzpěr ocelových trubkových nebo profilovaných výšky do 2,50 m odřezáním</t>
  </si>
  <si>
    <t>-398015492</t>
  </si>
  <si>
    <t>https://podminky.urs.cz/item/CS_URS_2024_02/966071721</t>
  </si>
  <si>
    <t>Poznámka k položce:_x000D_
vzpěry</t>
  </si>
  <si>
    <t>-1363758801</t>
  </si>
  <si>
    <t>35,872</t>
  </si>
  <si>
    <t>16,193</t>
  </si>
  <si>
    <t>58,015</t>
  </si>
  <si>
    <t>7,851</t>
  </si>
  <si>
    <t>5,94+0,032</t>
  </si>
  <si>
    <t>-151616865</t>
  </si>
  <si>
    <t>10,795+190,570</t>
  </si>
  <si>
    <t>7,692</t>
  </si>
  <si>
    <t>-2083049948</t>
  </si>
  <si>
    <t>-1220836407</t>
  </si>
  <si>
    <t>352966921</t>
  </si>
  <si>
    <t>599231203</t>
  </si>
  <si>
    <t>997221861</t>
  </si>
  <si>
    <t>Poplatek za uložení stavebního odpadu na recyklační skládce (skládkovné) z prostého betonu zatříděného do Katalogu odpadů pod kódem 17 01 01</t>
  </si>
  <si>
    <t>1867573623</t>
  </si>
  <si>
    <t>https://podminky.urs.cz/item/CS_URS_2024_02/997221861</t>
  </si>
  <si>
    <t>-649292919</t>
  </si>
  <si>
    <t>783</t>
  </si>
  <si>
    <t>Dokončovací práce - nátěry</t>
  </si>
  <si>
    <t>783306807</t>
  </si>
  <si>
    <t>Odstranění nátěrů ze zámečnických konstrukcí odstraňovačem nátěrů s obroušením</t>
  </si>
  <si>
    <t>-1409169760</t>
  </si>
  <si>
    <t>https://podminky.urs.cz/item/CS_URS_2024_02/783306807</t>
  </si>
  <si>
    <t>0,06*4*4,0*13*2</t>
  </si>
  <si>
    <t>B - SO 03 - Multifunkční hřiště</t>
  </si>
  <si>
    <t>-1133943456</t>
  </si>
  <si>
    <t>1109,0</t>
  </si>
  <si>
    <t>1112005924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</si>
  <si>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</si>
  <si>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</si>
  <si>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1055421666</t>
  </si>
  <si>
    <t>https://podminky.urs.cz/item/CS_URS_2024_02/113107122</t>
  </si>
  <si>
    <t>-1044932209</t>
  </si>
  <si>
    <t>138,5</t>
  </si>
  <si>
    <t>125076697</t>
  </si>
  <si>
    <t>1109,0*0,208</t>
  </si>
  <si>
    <t>-1280749502</t>
  </si>
  <si>
    <t>1919546781</t>
  </si>
  <si>
    <t>230,672*10 'Přepočtené koeficientem množství</t>
  </si>
  <si>
    <t>-1718396413</t>
  </si>
  <si>
    <t>-756679750</t>
  </si>
  <si>
    <t>230,672*1,8</t>
  </si>
  <si>
    <t>851026960</t>
  </si>
  <si>
    <t>959677923</t>
  </si>
  <si>
    <t>43,985*2*2,0</t>
  </si>
  <si>
    <t>25,21*2*4,0</t>
  </si>
  <si>
    <t>528087293</t>
  </si>
  <si>
    <t>3,14*0,18*0,18*1,05*(17+15)</t>
  </si>
  <si>
    <t>1824358839</t>
  </si>
  <si>
    <t>-777388349</t>
  </si>
  <si>
    <t>17+15</t>
  </si>
  <si>
    <t>2008010348</t>
  </si>
  <si>
    <t>4*2</t>
  </si>
  <si>
    <t>925264970</t>
  </si>
  <si>
    <t>33,27</t>
  </si>
  <si>
    <t>28,393</t>
  </si>
  <si>
    <t>0,348</t>
  </si>
  <si>
    <t>7,618</t>
  </si>
  <si>
    <t>5,28+0,064</t>
  </si>
  <si>
    <t>1891304051</t>
  </si>
  <si>
    <t>188,53+321,61</t>
  </si>
  <si>
    <t>6,836</t>
  </si>
  <si>
    <t>-1530062520</t>
  </si>
  <si>
    <t>516,976*19 'Přepočtené koeficientem množství</t>
  </si>
  <si>
    <t>-414208643</t>
  </si>
  <si>
    <t>502508171</t>
  </si>
  <si>
    <t>74,973*19 'Přepočtené koeficientem množství</t>
  </si>
  <si>
    <t>-247961407</t>
  </si>
  <si>
    <t>535831463</t>
  </si>
  <si>
    <t>1361822877</t>
  </si>
  <si>
    <t>-1859958286</t>
  </si>
  <si>
    <t>0,06*4*4,0*10*2</t>
  </si>
  <si>
    <t>B - SO 04 - Dětské hřiště</t>
  </si>
  <si>
    <t>111212351</t>
  </si>
  <si>
    <t>Odstranění nevhodných dřevin průměru kmene do 100 mm výšky přes 1 m s odstraněním pařezu do 100 m2 v rovině nebo na svahu do 1:5</t>
  </si>
  <si>
    <t>23475763</t>
  </si>
  <si>
    <t>https://podminky.urs.cz/item/CS_URS_2024_02/111212351</t>
  </si>
  <si>
    <t>7,5</t>
  </si>
  <si>
    <t>112151511</t>
  </si>
  <si>
    <t>Řez a průklest stromů pomocí mobilní plošiny výšky stromu do 10 m</t>
  </si>
  <si>
    <t>-1223265350</t>
  </si>
  <si>
    <t>https://podminky.urs.cz/item/CS_URS_2024_02/112151511</t>
  </si>
  <si>
    <t>113106011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</si>
  <si>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mozaiky</t>
  </si>
  <si>
    <t>-1966794874</t>
  </si>
  <si>
    <t>https://podminky.urs.cz/item/CS_URS_2024_02/113106011</t>
  </si>
  <si>
    <t>7,2*2</t>
  </si>
  <si>
    <t>1188537998</t>
  </si>
  <si>
    <t>113204111</t>
  </si>
  <si>
    <t>Vytrhání obrub s vybouráním lože, s přemístěním hmot na skládku na vzdálenost do 3 m nebo s naložením na dopravní prostředek záhonových</t>
  </si>
  <si>
    <t>-1564295959</t>
  </si>
  <si>
    <t>https://podminky.urs.cz/item/CS_URS_2024_02/113204111</t>
  </si>
  <si>
    <t>12,5*2</t>
  </si>
  <si>
    <t>-1299975376</t>
  </si>
  <si>
    <t>2,448</t>
  </si>
  <si>
    <t>-1471791558</t>
  </si>
  <si>
    <t>2,448*19 'Přepočtené koeficientem množství</t>
  </si>
  <si>
    <t>1662614489</t>
  </si>
  <si>
    <t>4,046+1,0</t>
  </si>
  <si>
    <t>-2039283216</t>
  </si>
  <si>
    <t>5,046*19 'Přepočtené koeficientem množství</t>
  </si>
  <si>
    <t>2111746475</t>
  </si>
  <si>
    <t>489528645</t>
  </si>
  <si>
    <t>N - SO 01 - Zpevněné plochy a oplocení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</si>
  <si>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</si>
  <si>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</si>
  <si>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</si>
  <si>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</si>
  <si>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</si>
  <si>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131213701</t>
  </si>
  <si>
    <t>Hloubení nezapažených jam ručně s urovnáním dna do předepsaného profilu a spádu v hornině třídy těžitelnosti I skupiny 3 soudržných</t>
  </si>
  <si>
    <t>214276664</t>
  </si>
  <si>
    <t>https://podminky.urs.cz/item/CS_URS_2024_02/131213701</t>
  </si>
  <si>
    <t>0,25*(4,3*2+8,6*2)</t>
  </si>
  <si>
    <t>(0,24*0,6*0,2*2+0,48*0,6*0,2*2)*4</t>
  </si>
  <si>
    <t>(0,4*0,4*1,0*9)*2</t>
  </si>
  <si>
    <t>(0,4*0,4*0,4*2+0,4*0,94*0,4)*2</t>
  </si>
  <si>
    <t>0,5*0,5*0,9*2*2</t>
  </si>
  <si>
    <t>131251102</t>
  </si>
  <si>
    <t>Hloubení nezapažených jam a zářezů strojně s urovnáním dna do předepsaného profilu a spádu v hornině třídy těžitelnosti I skupiny 3 přes 20 do 50 m3</t>
  </si>
  <si>
    <t>1643406711</t>
  </si>
  <si>
    <t>https://podminky.urs.cz/item/CS_URS_2024_02/131251102</t>
  </si>
  <si>
    <t>(6,6+2,5+27,8)*0,42</t>
  </si>
  <si>
    <t>20,5*0,24</t>
  </si>
  <si>
    <t>132251103</t>
  </si>
  <si>
    <t>Hloubení nezapažených rýh šířky do 800 mm strojně s urovnáním dna do předepsaného profilu a spádu v hornině třídy těžitelnosti I skupiny 3 přes 50 do 100 m3</t>
  </si>
  <si>
    <t>901867304</t>
  </si>
  <si>
    <t>https://podminky.urs.cz/item/CS_URS_2024_02/132251103</t>
  </si>
  <si>
    <t>2,15*37,72</t>
  </si>
  <si>
    <t>1135796142</t>
  </si>
  <si>
    <t>11,478</t>
  </si>
  <si>
    <t>20,418</t>
  </si>
  <si>
    <t>81,098</t>
  </si>
  <si>
    <t>-2032559067</t>
  </si>
  <si>
    <t>112,994*10 'Přepočtené koeficientem množství</t>
  </si>
  <si>
    <t>-100580397</t>
  </si>
  <si>
    <t>456126378</t>
  </si>
  <si>
    <t>112,994*1,8</t>
  </si>
  <si>
    <t>-722660260</t>
  </si>
  <si>
    <t>181351003</t>
  </si>
  <si>
    <t>Rozprostření a urovnání ornice v rovině nebo ve svahu sklonu do 1:5 strojně při souvislé ploše do 100 m2, tl. vrstvy do 200 mm</t>
  </si>
  <si>
    <t>-1629339762</t>
  </si>
  <si>
    <t>https://podminky.urs.cz/item/CS_URS_2024_02/181351003</t>
  </si>
  <si>
    <t>0,5*37,72</t>
  </si>
  <si>
    <t>181411131</t>
  </si>
  <si>
    <t>Založení trávníku na půdě předem připravené plochy do 1000 m2 výsevem včetně utažení parkového v rovině nebo na svahu do 1:5</t>
  </si>
  <si>
    <t>981083864</t>
  </si>
  <si>
    <t>https://podminky.urs.cz/item/CS_URS_2024_02/181411131</t>
  </si>
  <si>
    <t>M</t>
  </si>
  <si>
    <t>00572410</t>
  </si>
  <si>
    <t>osivo směs travní parková</t>
  </si>
  <si>
    <t>kg</t>
  </si>
  <si>
    <t>-1876488957</t>
  </si>
  <si>
    <t>18,86*0,02 'Přepočtené koeficientem množství</t>
  </si>
  <si>
    <t>181951112</t>
  </si>
  <si>
    <t>Úprava pláně vyrovnáním výškových rozdílů strojně v hornině třídy těžitelnosti I, skupiny 1 až 3 se zhutněním</t>
  </si>
  <si>
    <t>-320010117</t>
  </si>
  <si>
    <t>https://podminky.urs.cz/item/CS_URS_2024_02/181951112</t>
  </si>
  <si>
    <t>1265,0+6,6+2,5+27,8+20,5</t>
  </si>
  <si>
    <t>Zakládání</t>
  </si>
  <si>
    <t>275313611</t>
  </si>
  <si>
    <t>Základy z betonu prostého patky a bloky z betonu kamenem neprokládaného tř. C 16/20</t>
  </si>
  <si>
    <t>1691182829</t>
  </si>
  <si>
    <t>https://podminky.urs.cz/item/CS_URS_2024_02/275313611</t>
  </si>
  <si>
    <t>275351121</t>
  </si>
  <si>
    <t>Bednění základů patek zřízení</t>
  </si>
  <si>
    <t>1832490936</t>
  </si>
  <si>
    <t>https://podminky.urs.cz/item/CS_URS_2024_02/275351121</t>
  </si>
  <si>
    <t>(0,24*2+0,6*2)*0,2*2*4</t>
  </si>
  <si>
    <t>(0,48*2+0,6*2)*0,2*2*4</t>
  </si>
  <si>
    <t>0,4*4*1,0*9*2</t>
  </si>
  <si>
    <t>0,4*4*0,4*2*2</t>
  </si>
  <si>
    <t>(0,94*2+0,4*2)*0,4*2</t>
  </si>
  <si>
    <t>0,5*4*0,9*2*2</t>
  </si>
  <si>
    <t>275351122</t>
  </si>
  <si>
    <t>Bednění základů patek odstranění</t>
  </si>
  <si>
    <t>-922571010</t>
  </si>
  <si>
    <t>https://podminky.urs.cz/item/CS_URS_2024_02/275351122</t>
  </si>
  <si>
    <t>Svislé a kompletní konstrukce</t>
  </si>
  <si>
    <t>348101220</t>
  </si>
  <si>
    <t>Osazení vrat nebo vrátek k oplocení na sloupky ocelové, plochy jednotlivě přes 2 do 4 m2</t>
  </si>
  <si>
    <t>504537732</t>
  </si>
  <si>
    <t>https://podminky.urs.cz/item/CS_URS_2024_02/348101220</t>
  </si>
  <si>
    <t>5534233R</t>
  </si>
  <si>
    <t>branka plotová jednokřídlá Pz 1060x2100mm</t>
  </si>
  <si>
    <t>-1073413537</t>
  </si>
  <si>
    <t>Poznámka k položce:_x000D_
přesná specifikace viz PD</t>
  </si>
  <si>
    <t>Vodorovné konstrukce</t>
  </si>
  <si>
    <t>434313113</t>
  </si>
  <si>
    <t>Schody z vibrolisovaných prefabrikátů na cementovou maltu, s vyspárováním se zřízením podkladních stupňů z betonu tř. C 16/20</t>
  </si>
  <si>
    <t>1962824614</t>
  </si>
  <si>
    <t>https://podminky.urs.cz/item/CS_URS_2024_02/434313113</t>
  </si>
  <si>
    <t>1,0*9</t>
  </si>
  <si>
    <t>Komunikace pozemní</t>
  </si>
  <si>
    <t>561121101</t>
  </si>
  <si>
    <t>Zřízení podkladu nebo ochranné vrstvy vozovky z mechanicky zpevněné zeminy MZ bez přidání pojiva nebo vylepšovacího materiálu, s rozprostřením, vlhčením, promísením a zhutněním, tloušťka po zhutnění 50 mm</t>
  </si>
  <si>
    <t>-892584842</t>
  </si>
  <si>
    <t>https://podminky.urs.cz/item/CS_URS_2024_02/561121101</t>
  </si>
  <si>
    <t>20,5</t>
  </si>
  <si>
    <t>58337303</t>
  </si>
  <si>
    <t>štěrkopísek frakce 0/8</t>
  </si>
  <si>
    <t>1047782888</t>
  </si>
  <si>
    <t>20,5*0,09 'Přepočtené koeficientem množství</t>
  </si>
  <si>
    <t>564201111</t>
  </si>
  <si>
    <t>Podklad nebo podsyp ze štěrkopísku ŠP s rozprostřením, vlhčením a zhutněním plochy přes 100 m2, po zhutnění tl. 40 mm</t>
  </si>
  <si>
    <t>-1480322419</t>
  </si>
  <si>
    <t>https://podminky.urs.cz/item/CS_URS_2024_02/564201111</t>
  </si>
  <si>
    <t>1265,0</t>
  </si>
  <si>
    <t>564710011</t>
  </si>
  <si>
    <t>Podklad nebo kryt z kameniva hrubého drceného vel. 8-16 mm s rozprostřením a zhutněním plochy přes 100 m2, po zhutnění tl. 50 mm</t>
  </si>
  <si>
    <t>1348358032</t>
  </si>
  <si>
    <t>https://podminky.urs.cz/item/CS_URS_2024_02/564710011</t>
  </si>
  <si>
    <t>564730111</t>
  </si>
  <si>
    <t>Podklad nebo kryt z kameniva hrubého drceného vel. 16-32 mm s rozprostřením a zhutněním plochy přes 100 m2, po zhutnění tl. 100 mm</t>
  </si>
  <si>
    <t>1781209512</t>
  </si>
  <si>
    <t>https://podminky.urs.cz/item/CS_URS_2024_02/564730111</t>
  </si>
  <si>
    <t>564751111</t>
  </si>
  <si>
    <t>Podklad nebo kryt z kameniva hrubého drceného vel. 32-63 mm s rozprostřením a zhutněním plochy přes 100 m2, po zhutnění tl. 150 mm</t>
  </si>
  <si>
    <t>1569560059</t>
  </si>
  <si>
    <t>https://podminky.urs.cz/item/CS_URS_2024_02/564751111</t>
  </si>
  <si>
    <t>564801111</t>
  </si>
  <si>
    <t>Podklad ze štěrkodrti ŠD s rozprostřením a zhutněním plochy přes 100 m2, po zhutnění tl. 30 mm</t>
  </si>
  <si>
    <t>247162646</t>
  </si>
  <si>
    <t>https://podminky.urs.cz/item/CS_URS_2024_02/564801111</t>
  </si>
  <si>
    <t>26</t>
  </si>
  <si>
    <t>564861011</t>
  </si>
  <si>
    <t>Podklad ze štěrkodrti ŠD s rozprostřením a zhutněním plochy jednotlivě do 100 m2, po zhutnění tl. 200 mm</t>
  </si>
  <si>
    <t>980489681</t>
  </si>
  <si>
    <t>https://podminky.urs.cz/item/CS_URS_2024_02/564861011</t>
  </si>
  <si>
    <t>6,6+2,5+27,8</t>
  </si>
  <si>
    <t>27</t>
  </si>
  <si>
    <t>564942112</t>
  </si>
  <si>
    <t>Podklad z mechanicky zpevněného kameniva MZK (minerální beton) s rozprostřením a s hutněním, po zhutnění tl. 130 mm</t>
  </si>
  <si>
    <t>1848501407</t>
  </si>
  <si>
    <t>https://podminky.urs.cz/item/CS_URS_2024_02/564942112</t>
  </si>
  <si>
    <t>28</t>
  </si>
  <si>
    <t>579231322</t>
  </si>
  <si>
    <t>-560985050</t>
  </si>
  <si>
    <t>https://podminky.urs.cz/item/CS_URS_2024_02/579231322</t>
  </si>
  <si>
    <t>29</t>
  </si>
  <si>
    <t>579291111</t>
  </si>
  <si>
    <t>Venkovní lité pryžové povrchy - vodorovné značení (lajnování) dvousložkovým elastickým lakem</t>
  </si>
  <si>
    <t>1722219582</t>
  </si>
  <si>
    <t>https://podminky.urs.cz/item/CS_URS_2024_02/579291111</t>
  </si>
  <si>
    <t>1,5*11+0,25*10*2+0,5*10+1,0</t>
  </si>
  <si>
    <t>1,7*4+1,7*4+0,5*9</t>
  </si>
  <si>
    <t>3,14*0,7*14</t>
  </si>
  <si>
    <t>30</t>
  </si>
  <si>
    <t>5792911R</t>
  </si>
  <si>
    <t>Venkovní lité pryžové povrchy - nástři loga dvousložkovým elastickým lakem</t>
  </si>
  <si>
    <t>1087213953</t>
  </si>
  <si>
    <t>31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</si>
  <si>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</si>
  <si>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</si>
  <si>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465327846</t>
  </si>
  <si>
    <t>https://podminky.urs.cz/item/CS_URS_2024_02/591211111</t>
  </si>
  <si>
    <t>32</t>
  </si>
  <si>
    <t>58381011</t>
  </si>
  <si>
    <t>kostka řezanoštípaná dlažební žula 8x8x6cm</t>
  </si>
  <si>
    <t>1935032757</t>
  </si>
  <si>
    <t>36,9*1,02 'Přepočtené koeficientem množství</t>
  </si>
  <si>
    <t>33</t>
  </si>
  <si>
    <t>596911111</t>
  </si>
  <si>
    <t>Kladení šlapáků z jednotlivých kusů do lože ze štěrkopísku nebo z prohozené zeminy v rovině nebo na svahu do 1:5</t>
  </si>
  <si>
    <t>-1887571524</t>
  </si>
  <si>
    <t>https://podminky.urs.cz/item/CS_URS_2024_02/596911111</t>
  </si>
  <si>
    <t>1,0*0,35*9</t>
  </si>
  <si>
    <t>34</t>
  </si>
  <si>
    <t>59372020</t>
  </si>
  <si>
    <t>prvek schodišťový z vibrolisovaného betonu š 350 v 150 dl 1000mm tryskaný povrch</t>
  </si>
  <si>
    <t>210030452</t>
  </si>
  <si>
    <t>35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</si>
  <si>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</si>
  <si>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</si>
  <si>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577962613</t>
  </si>
  <si>
    <t>https://podminky.urs.cz/item/CS_URS_2024_02/916231213</t>
  </si>
  <si>
    <t>4,83*2+1,505*2</t>
  </si>
  <si>
    <t>36</t>
  </si>
  <si>
    <t>59217003</t>
  </si>
  <si>
    <t>obrubník zahradní betonový 500x50x250mm</t>
  </si>
  <si>
    <t>-853476492</t>
  </si>
  <si>
    <t>12,67*1,02 'Přepočtené koeficientem množství</t>
  </si>
  <si>
    <t>37</t>
  </si>
  <si>
    <t>603403289</t>
  </si>
  <si>
    <t>1,0+1,8</t>
  </si>
  <si>
    <t>38</t>
  </si>
  <si>
    <t>59217012</t>
  </si>
  <si>
    <t>obrubník zahradní betonový 500x80x250mm</t>
  </si>
  <si>
    <t>-541178028</t>
  </si>
  <si>
    <t>2,8*1,02 'Přepočtené koeficientem množství</t>
  </si>
  <si>
    <t>39</t>
  </si>
  <si>
    <t>-714694330</t>
  </si>
  <si>
    <t>1,2+1,6+11,5+2,5+4,25+1,5+5,8+2,8</t>
  </si>
  <si>
    <t>14,5+6,85+12,5+6,5+1,5</t>
  </si>
  <si>
    <t>40</t>
  </si>
  <si>
    <t>59217016</t>
  </si>
  <si>
    <t>obrubník betonový chodníkový 1000x80x250mm</t>
  </si>
  <si>
    <t>1503426128</t>
  </si>
  <si>
    <t>73*1,02 'Přepočtené koeficientem množství</t>
  </si>
  <si>
    <t>41</t>
  </si>
  <si>
    <t>916271122</t>
  </si>
  <si>
    <t>Chodníkový obrubník z recyklované pryže kladený do pískového lože tl. do 40 mm svisle, s lepenými spoji, barva červená</t>
  </si>
  <si>
    <t>1266784277</t>
  </si>
  <si>
    <t>https://podminky.urs.cz/item/CS_URS_2024_02/916271122</t>
  </si>
  <si>
    <t>3,3*2+7,65*2</t>
  </si>
  <si>
    <t>42</t>
  </si>
  <si>
    <t>935113211</t>
  </si>
  <si>
    <t>Osazení odvodňovacího žlabu s krycím roštem betonového šířky do 200 mm</t>
  </si>
  <si>
    <t>-1400589553</t>
  </si>
  <si>
    <t>https://podminky.urs.cz/item/CS_URS_2024_02/935113211</t>
  </si>
  <si>
    <t>4,6</t>
  </si>
  <si>
    <t>43</t>
  </si>
  <si>
    <t>59227005</t>
  </si>
  <si>
    <t>žlab odvodňovací z polymerbetonu se spádem dna 0,5% 130x130/150mm</t>
  </si>
  <si>
    <t>-1594396173</t>
  </si>
  <si>
    <t>44</t>
  </si>
  <si>
    <t>59227012</t>
  </si>
  <si>
    <t>rošt můstkový A15 Pz pro žlab š 130mm</t>
  </si>
  <si>
    <t>473537152</t>
  </si>
  <si>
    <t>45</t>
  </si>
  <si>
    <t>9360052R</t>
  </si>
  <si>
    <t>Dodávka a montáž - street workout šikmá lavice</t>
  </si>
  <si>
    <t>-786141022</t>
  </si>
  <si>
    <t>Poznámka k položce:_x000D_
1700x1000x1400mm_x000D_
přesná specifikace viz PD</t>
  </si>
  <si>
    <t>46</t>
  </si>
  <si>
    <t>9360052R1</t>
  </si>
  <si>
    <t>Dodávka a montáž - street workout sestava</t>
  </si>
  <si>
    <t>-800241816</t>
  </si>
  <si>
    <t>Poznámka k položce:_x000D_
2550x4950mm_x000D_
přesná specifikace viz PD</t>
  </si>
  <si>
    <t>47</t>
  </si>
  <si>
    <t>936124113</t>
  </si>
  <si>
    <t>Montáž lavičky parkové stabilní přichycené kotevními šrouby</t>
  </si>
  <si>
    <t>1557753876</t>
  </si>
  <si>
    <t>https://podminky.urs.cz/item/CS_URS_2024_02/936124113</t>
  </si>
  <si>
    <t>48</t>
  </si>
  <si>
    <t>7491011R</t>
  </si>
  <si>
    <t>ocelový sedák 455x800x400mm</t>
  </si>
  <si>
    <t>1346915671</t>
  </si>
  <si>
    <t>998</t>
  </si>
  <si>
    <t>Přesun hmot</t>
  </si>
  <si>
    <t>49</t>
  </si>
  <si>
    <t>998222012</t>
  </si>
  <si>
    <t>Přesun hmot pro tělovýchovné plochy dopravní vzdálenost do 200 m</t>
  </si>
  <si>
    <t>201130277</t>
  </si>
  <si>
    <t>https://podminky.urs.cz/item/CS_URS_2024_02/998222012</t>
  </si>
  <si>
    <t>50</t>
  </si>
  <si>
    <t>998222198</t>
  </si>
  <si>
    <t>Přesun hmot pro tělovýchovné plochy Příplatek k ceně za zvětšený přesun přes vymezenou dopravní vzdálenost do 1000 m</t>
  </si>
  <si>
    <t>-342491117</t>
  </si>
  <si>
    <t>https://podminky.urs.cz/item/CS_URS_2024_02/998222198</t>
  </si>
  <si>
    <t>51</t>
  </si>
  <si>
    <t>998222199</t>
  </si>
  <si>
    <t>Přesun hmot pro tělovýchovné plochy Příplatek k ceně za zvětšený přesun přes vymezenou dopravní vzdálenost za každých dalších započatých 1000 m</t>
  </si>
  <si>
    <t>-1392383271</t>
  </si>
  <si>
    <t>https://podminky.urs.cz/item/CS_URS_2024_02/998222199</t>
  </si>
  <si>
    <t>1119,823*19 'Přepočtené koeficientem množství</t>
  </si>
  <si>
    <t>52</t>
  </si>
  <si>
    <t>767531215</t>
  </si>
  <si>
    <t>Montáž vstupních čisticích zón z rohoží kovových nebo plastových plochy přes 2 m2</t>
  </si>
  <si>
    <t>-675528792</t>
  </si>
  <si>
    <t>https://podminky.urs.cz/item/CS_URS_2024_02/767531215</t>
  </si>
  <si>
    <t>3,85*2</t>
  </si>
  <si>
    <t>2,2*2</t>
  </si>
  <si>
    <t>53</t>
  </si>
  <si>
    <t>6975207R</t>
  </si>
  <si>
    <t>čistící zóna - lapač písku</t>
  </si>
  <si>
    <t>1812644176</t>
  </si>
  <si>
    <t>54</t>
  </si>
  <si>
    <t>998767101</t>
  </si>
  <si>
    <t>Přesun hmot pro zámečnické konstrukce stanovený z hmotnosti přesunovaného materiálu vodorovná dopravní vzdálenost do 50 m základní v objektech výšky do 6 m</t>
  </si>
  <si>
    <t>1277926530</t>
  </si>
  <si>
    <t>https://podminky.urs.cz/item/CS_URS_2024_02/998767101</t>
  </si>
  <si>
    <t>N - SO 02 - Fotbalové hřiště</t>
  </si>
  <si>
    <t xml:space="preserve">    762 - Konstrukce tesařské</t>
  </si>
  <si>
    <t>131252502</t>
  </si>
  <si>
    <t>Hloubení jamek strojně objemu do 0,5 m3 s odhozením výkopku do 3 m nebo naložením na dopravní prostředek v hornině třídy těžitelnosti I, skupiny 1 až 3</t>
  </si>
  <si>
    <t>-2140964502</t>
  </si>
  <si>
    <t>https://podminky.urs.cz/item/CS_URS_2024_02/131252502</t>
  </si>
  <si>
    <t>3,14*0,18*0,18*0,95*13*2</t>
  </si>
  <si>
    <t>2128622060</t>
  </si>
  <si>
    <t>-1994192650</t>
  </si>
  <si>
    <t>2,513*10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</si>
  <si>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</si>
  <si>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</si>
  <si>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1899130262</t>
  </si>
  <si>
    <t>https://podminky.urs.cz/item/CS_URS_2024_02/167151101</t>
  </si>
  <si>
    <t>128375413</t>
  </si>
  <si>
    <t>2,513*1,8</t>
  </si>
  <si>
    <t>-656649237</t>
  </si>
  <si>
    <t>-397329017</t>
  </si>
  <si>
    <t>1174,0</t>
  </si>
  <si>
    <t>219991115</t>
  </si>
  <si>
    <t>Položení chráničky z plastových trubek vnitřní průměr přes 150 do 200 mm</t>
  </si>
  <si>
    <t>-1008015221</t>
  </si>
  <si>
    <t>https://podminky.urs.cz/item/CS_URS_2024_02/219991115</t>
  </si>
  <si>
    <t>0,8*13*2</t>
  </si>
  <si>
    <t>28611131</t>
  </si>
  <si>
    <t>trubka kanalizační PVC DN 160x1000mm SN4</t>
  </si>
  <si>
    <t>-929569744</t>
  </si>
  <si>
    <t>20,8*1,05 'Přepočtené koeficientem množství</t>
  </si>
  <si>
    <t>1044257286</t>
  </si>
  <si>
    <t>3,14*0,18*0,18*0,915*13*2</t>
  </si>
  <si>
    <t>275352111</t>
  </si>
  <si>
    <t>Bednění základů patek ztracené (neodbedněné)</t>
  </si>
  <si>
    <t>1376862553</t>
  </si>
  <si>
    <t>https://podminky.urs.cz/item/CS_URS_2024_02/275352111</t>
  </si>
  <si>
    <t>3,14*0,36*0,915*13*2</t>
  </si>
  <si>
    <t>338171123</t>
  </si>
  <si>
    <t>Montáž sloupků a vzpěr plotových ocelových trubkových nebo profilovaných výšky přes 2 do 2,6 m se zabetonováním do 0,08 m3 do připravených jamek</t>
  </si>
  <si>
    <t>857969768</t>
  </si>
  <si>
    <t>https://podminky.urs.cz/item/CS_URS_2024_02/338171123</t>
  </si>
  <si>
    <t>13*2</t>
  </si>
  <si>
    <t>14550256</t>
  </si>
  <si>
    <t>profil ocelový svařovaný jakost S235 průřez čtvercový 60x60x4mm</t>
  </si>
  <si>
    <t>-1982329342</t>
  </si>
  <si>
    <t>13*2*5,0*6,95/1000</t>
  </si>
  <si>
    <t>1561921R</t>
  </si>
  <si>
    <t>krytka plastová 60x60mm</t>
  </si>
  <si>
    <t>-1081013587</t>
  </si>
  <si>
    <t>1561530R</t>
  </si>
  <si>
    <t>drát kruhový napínací D 5mm</t>
  </si>
  <si>
    <t>-1186405340</t>
  </si>
  <si>
    <t>26,22*2*3</t>
  </si>
  <si>
    <t>45,15*2*3</t>
  </si>
  <si>
    <t>338171125</t>
  </si>
  <si>
    <t>Montáž sloupků a vzpěr plotových ocelových trubkových nebo profilovaných výšky přes 2 do 2,6 m ukotvením k pevnému podkladu</t>
  </si>
  <si>
    <t>1986049292</t>
  </si>
  <si>
    <t>https://podminky.urs.cz/item/CS_URS_2024_02/338171125</t>
  </si>
  <si>
    <t>-236233945</t>
  </si>
  <si>
    <t>3,7*4</t>
  </si>
  <si>
    <t>4,4*6</t>
  </si>
  <si>
    <t>Mezisoučet</t>
  </si>
  <si>
    <t>41,2*6,95/1000</t>
  </si>
  <si>
    <t>348101240</t>
  </si>
  <si>
    <t>Osazení vrat nebo vrátek k oplocení na sloupky ocelové, plochy jednotlivě přes 6 do 8 m2</t>
  </si>
  <si>
    <t>-1219976230</t>
  </si>
  <si>
    <t>https://podminky.urs.cz/item/CS_URS_2024_02/348101240</t>
  </si>
  <si>
    <t>5534234R</t>
  </si>
  <si>
    <t>brána plotová 3100x2500mm</t>
  </si>
  <si>
    <t>-573559084</t>
  </si>
  <si>
    <t>Poznámka k položce:_x000D_
přesná specifikace viz PD vč. povrchové úpravy</t>
  </si>
  <si>
    <t>-1273443897</t>
  </si>
  <si>
    <t>503163765</t>
  </si>
  <si>
    <t>856375469</t>
  </si>
  <si>
    <t>-1559027884</t>
  </si>
  <si>
    <t>1345370223</t>
  </si>
  <si>
    <t>589161111R</t>
  </si>
  <si>
    <t>-952048414</t>
  </si>
  <si>
    <t>589211111</t>
  </si>
  <si>
    <t>1184144821</t>
  </si>
  <si>
    <t>https://podminky.urs.cz/item/CS_URS_2024_02/589211111</t>
  </si>
  <si>
    <t>589811121</t>
  </si>
  <si>
    <t>Umělý trávník pro sportovní povrchy vodorovné značení (lajnování) fotbalových hřišť šířky 10 cm</t>
  </si>
  <si>
    <t>2054411201</t>
  </si>
  <si>
    <t>https://podminky.urs.cz/item/CS_URS_2024_02/589811121</t>
  </si>
  <si>
    <t>43,0*2</t>
  </si>
  <si>
    <t>24,0*2</t>
  </si>
  <si>
    <t>24,0</t>
  </si>
  <si>
    <t>(6,0*2+9,0)*2</t>
  </si>
  <si>
    <t>3,14*2,1</t>
  </si>
  <si>
    <t>5,0</t>
  </si>
  <si>
    <t>916231111R</t>
  </si>
  <si>
    <t>Osazení chodníkového obrubníku betonového se zřízením lože, s vyplněním a zatřením spár cementovou maltou ležatého bez boční opěry, do lože z kameniva těženého</t>
  </si>
  <si>
    <t>-1586331909</t>
  </si>
  <si>
    <t>Poznámka k položce:_x000D_
včetně lepidla pro přilepení trávníku</t>
  </si>
  <si>
    <t>26,22*2+45,15*2</t>
  </si>
  <si>
    <t>59217001</t>
  </si>
  <si>
    <t>obrubník zahradní betonový 1000x50x250mm</t>
  </si>
  <si>
    <t>-1793671114</t>
  </si>
  <si>
    <t>142,74*1,02 'Přepočtené koeficientem množství</t>
  </si>
  <si>
    <t>85024046</t>
  </si>
  <si>
    <t>44,15*2+26,22*2</t>
  </si>
  <si>
    <t>915591054</t>
  </si>
  <si>
    <t>140,74*1,02 'Přepočtené koeficientem množství</t>
  </si>
  <si>
    <t>916232R</t>
  </si>
  <si>
    <t>Ochranná síť PP, oko 45mm, tl. 4mm, bílá</t>
  </si>
  <si>
    <t>2139305325</t>
  </si>
  <si>
    <t>45,15*3,25*2</t>
  </si>
  <si>
    <t>26,22*3,25*2</t>
  </si>
  <si>
    <t>919726123</t>
  </si>
  <si>
    <t>Geotextilie netkaná pro ochranu, separaci nebo filtraci měrná hmotnost přes 300 do 500 g/m2</t>
  </si>
  <si>
    <t>-1260977283</t>
  </si>
  <si>
    <t>https://podminky.urs.cz/item/CS_URS_2024_02/919726123</t>
  </si>
  <si>
    <t>1174*1,05</t>
  </si>
  <si>
    <t>527656162</t>
  </si>
  <si>
    <t>-142355898</t>
  </si>
  <si>
    <t>-1744828253</t>
  </si>
  <si>
    <t>1100,665*19 'Přepočtené koeficientem množství</t>
  </si>
  <si>
    <t>762</t>
  </si>
  <si>
    <t>Konstrukce tesařské</t>
  </si>
  <si>
    <t>762115210</t>
  </si>
  <si>
    <t>Montáž konstrukce stěn a příček na sraz (na hladko - bez zářezů) z lepených hranolů pomocí ocelových spojek (spojky ve specifikaci) průřezové plochy do 120 cm2</t>
  </si>
  <si>
    <t>985306549</t>
  </si>
  <si>
    <t>https://podminky.urs.cz/item/CS_URS_2024_02/762115210</t>
  </si>
  <si>
    <t>45,15*5*2</t>
  </si>
  <si>
    <t>26,22*5*2</t>
  </si>
  <si>
    <t>13,15*12*2</t>
  </si>
  <si>
    <t>61223267</t>
  </si>
  <si>
    <t>hranol konstrukční KVH lepený průřezu 40x80-280mm pohledový</t>
  </si>
  <si>
    <t>1951303013</t>
  </si>
  <si>
    <t>1029,3*0,04*0,12</t>
  </si>
  <si>
    <t>998762101</t>
  </si>
  <si>
    <t>Přesun hmot pro konstrukce tesařské stanovený z hmotnosti přesunovaného materiálu vodorovná dopravní vzdálenost do 50 m základní v objektech výšky do 6 m</t>
  </si>
  <si>
    <t>-1503495263</t>
  </si>
  <si>
    <t>https://podminky.urs.cz/item/CS_URS_2024_02/998762101</t>
  </si>
  <si>
    <t>783101403</t>
  </si>
  <si>
    <t>Příprava podkladu truhlářských konstrukcí před provedením nátěru oprášení</t>
  </si>
  <si>
    <t>1673535646</t>
  </si>
  <si>
    <t>https://podminky.urs.cz/item/CS_URS_2024_02/783101403</t>
  </si>
  <si>
    <t>(0,04*2+0,12*2)*1029,3</t>
  </si>
  <si>
    <t>783128101</t>
  </si>
  <si>
    <t>Lazurovací nátěr truhlářských konstrukcí jednonásobný akrylátový</t>
  </si>
  <si>
    <t>2006832987</t>
  </si>
  <si>
    <t>https://podminky.urs.cz/item/CS_URS_2024_02/783128101</t>
  </si>
  <si>
    <t>783301311</t>
  </si>
  <si>
    <t>Příprava podkladu zámečnických konstrukcí před provedením nátěru odmaštění odmašťovačem vodou ředitelným</t>
  </si>
  <si>
    <t>1115383041</t>
  </si>
  <si>
    <t>https://podminky.urs.cz/item/CS_URS_2024_02/783301311</t>
  </si>
  <si>
    <t>0,06*4*3,6*4</t>
  </si>
  <si>
    <t>0,06*4*4,3*6</t>
  </si>
  <si>
    <t>0,06*4*3,1*2</t>
  </si>
  <si>
    <t>0,06*4*0,5*13*2+0,06*4*26,22*2</t>
  </si>
  <si>
    <t>783301401</t>
  </si>
  <si>
    <t>Příprava podkladu zámečnických konstrukcí před provedením nátěru ometení</t>
  </si>
  <si>
    <t>-1354345074</t>
  </si>
  <si>
    <t>https://podminky.urs.cz/item/CS_URS_2024_02/783301401</t>
  </si>
  <si>
    <t>783324101</t>
  </si>
  <si>
    <t>Základní nátěr zámečnických konstrukcí jednonásobný akrylátový</t>
  </si>
  <si>
    <t>1907690511</t>
  </si>
  <si>
    <t>https://podminky.urs.cz/item/CS_URS_2024_02/783324101</t>
  </si>
  <si>
    <t>783327101</t>
  </si>
  <si>
    <t>Krycí nátěr (email) zámečnických konstrukcí jednonásobný akrylátový</t>
  </si>
  <si>
    <t>171728354</t>
  </si>
  <si>
    <t>https://podminky.urs.cz/item/CS_URS_2024_02/783327101</t>
  </si>
  <si>
    <t>N - SO 03 - Multifunkční hřiště</t>
  </si>
  <si>
    <t>-423722246</t>
  </si>
  <si>
    <t>3,14*0,2*0,2*0,5*6</t>
  </si>
  <si>
    <t>0,7*0,7*0,85*2*2</t>
  </si>
  <si>
    <t>-304759587</t>
  </si>
  <si>
    <t>-291936946</t>
  </si>
  <si>
    <t>4,556*10 'Přepočtené koeficientem množství</t>
  </si>
  <si>
    <t>-775337194</t>
  </si>
  <si>
    <t>407595946</t>
  </si>
  <si>
    <t>4,556*1,8</t>
  </si>
  <si>
    <t>-1931733846</t>
  </si>
  <si>
    <t>-107729135</t>
  </si>
  <si>
    <t>1106,0</t>
  </si>
  <si>
    <t>515210949</t>
  </si>
  <si>
    <t>0,6*6</t>
  </si>
  <si>
    <t>-378763021</t>
  </si>
  <si>
    <t>28611136</t>
  </si>
  <si>
    <t>trubka kanalizační PVC DN 200x1000mm SN4</t>
  </si>
  <si>
    <t>-333947600</t>
  </si>
  <si>
    <t>3,6*1,05 'Přepočtené koeficientem množství</t>
  </si>
  <si>
    <t>-414204577</t>
  </si>
  <si>
    <t>3,14*0,2*0,2*0,75*6</t>
  </si>
  <si>
    <t>275313811</t>
  </si>
  <si>
    <t>Základy z betonu prostého patky a bloky z betonu kamenem neprokládaného tř. C 25/30</t>
  </si>
  <si>
    <t>1257228566</t>
  </si>
  <si>
    <t>https://podminky.urs.cz/item/CS_URS_2024_02/275313811</t>
  </si>
  <si>
    <t>0,5*0,5*0,75*2*2</t>
  </si>
  <si>
    <t>-1022682063</t>
  </si>
  <si>
    <t>3,14*0,4*0,75*6</t>
  </si>
  <si>
    <t>0,5*0,75*4*2*2</t>
  </si>
  <si>
    <t>1079328973</t>
  </si>
  <si>
    <t>558679831</t>
  </si>
  <si>
    <t>-159888767</t>
  </si>
  <si>
    <t>118449606</t>
  </si>
  <si>
    <t>25,21*2*3</t>
  </si>
  <si>
    <t>43,99*2*3</t>
  </si>
  <si>
    <t>-276649851</t>
  </si>
  <si>
    <t>-553985030</t>
  </si>
  <si>
    <t>4,0*4</t>
  </si>
  <si>
    <t>4,25*6</t>
  </si>
  <si>
    <t>41,5*6,95/1000</t>
  </si>
  <si>
    <t>1752084010</t>
  </si>
  <si>
    <t>981300260</t>
  </si>
  <si>
    <t>-1616939824</t>
  </si>
  <si>
    <t>1439965788</t>
  </si>
  <si>
    <t>397815176</t>
  </si>
  <si>
    <t>-376857376</t>
  </si>
  <si>
    <t>-847665870</t>
  </si>
  <si>
    <t>1632262162</t>
  </si>
  <si>
    <t>-280125741</t>
  </si>
  <si>
    <t>40,0*2+20,0*2+0,8*4+22,1*2+1,8*4+20,0+9,5*2</t>
  </si>
  <si>
    <t>0,8*4</t>
  </si>
  <si>
    <t>23,77*4+10,97*3+8,23*2+12,8+1,0*2+0,125*2</t>
  </si>
  <si>
    <t>(18,0*2+9,0*5+0,15*4)*2</t>
  </si>
  <si>
    <t>(24,58*2+15,05*3+24,3*2+16,4*2+5,6*2+4,8*2+11,2+2,0)*2</t>
  </si>
  <si>
    <t>2039031933</t>
  </si>
  <si>
    <t>44,0*2+25,21*2</t>
  </si>
  <si>
    <t>123831424</t>
  </si>
  <si>
    <t>138,42*1,02 'Přepočtené koeficientem množství</t>
  </si>
  <si>
    <t>1115867132</t>
  </si>
  <si>
    <t>44,0*3,25*2</t>
  </si>
  <si>
    <t>25,21*3,25*2</t>
  </si>
  <si>
    <t>-1797886411</t>
  </si>
  <si>
    <t>1106,0*1,05</t>
  </si>
  <si>
    <t>-1678894495</t>
  </si>
  <si>
    <t>115709814</t>
  </si>
  <si>
    <t>553214711</t>
  </si>
  <si>
    <t>987,326*19 'Přepočtené koeficientem množství</t>
  </si>
  <si>
    <t>1083505000</t>
  </si>
  <si>
    <t>43,99*5*2</t>
  </si>
  <si>
    <t>25,21*5*2</t>
  </si>
  <si>
    <t>256982168</t>
  </si>
  <si>
    <t>692,0*0,04*0,12</t>
  </si>
  <si>
    <t>-1898769793</t>
  </si>
  <si>
    <t>7679951R</t>
  </si>
  <si>
    <t>Dodávka a montáž pouzder pro volejbalové kůly vč. víček</t>
  </si>
  <si>
    <t>-1506026162</t>
  </si>
  <si>
    <t>7679951R1</t>
  </si>
  <si>
    <t>Dodávka a montáž futsalové branky</t>
  </si>
  <si>
    <t>1744451461</t>
  </si>
  <si>
    <t>-1259515317</t>
  </si>
  <si>
    <t>1395849878</t>
  </si>
  <si>
    <t>(0,04*2+0,12*2)*692,0</t>
  </si>
  <si>
    <t>-1732031256</t>
  </si>
  <si>
    <t>221291834</t>
  </si>
  <si>
    <t>0,06*4*4,0*4</t>
  </si>
  <si>
    <t>0,06*4*4,25*6</t>
  </si>
  <si>
    <t>0,06*4*3,14*2</t>
  </si>
  <si>
    <t>0,06*4*25,21*2</t>
  </si>
  <si>
    <t>-1427697228</t>
  </si>
  <si>
    <t>-950351371</t>
  </si>
  <si>
    <t>1723072934</t>
  </si>
  <si>
    <t>N - SO 04 - Dětské hřiště</t>
  </si>
  <si>
    <t>-1298395206</t>
  </si>
  <si>
    <t>0,4*0,4*0,3*2</t>
  </si>
  <si>
    <t>0,45*0,25*0,25*2*4</t>
  </si>
  <si>
    <t>0,5*0,5*1,2*2</t>
  </si>
  <si>
    <t>0,4*0,4*1,2*3*2</t>
  </si>
  <si>
    <t>-221816826</t>
  </si>
  <si>
    <t>72,5*0,385</t>
  </si>
  <si>
    <t>3,5*0,4*2</t>
  </si>
  <si>
    <t>-1444575187</t>
  </si>
  <si>
    <t>2,073+30,713</t>
  </si>
  <si>
    <t>-243211794</t>
  </si>
  <si>
    <t>32,786*10 'Přepočtené koeficientem množství</t>
  </si>
  <si>
    <t>477163301</t>
  </si>
  <si>
    <t>-1298919836</t>
  </si>
  <si>
    <t>32,786*1,8</t>
  </si>
  <si>
    <t>799092196</t>
  </si>
  <si>
    <t>402325053</t>
  </si>
  <si>
    <t>72,5</t>
  </si>
  <si>
    <t>3,5*2</t>
  </si>
  <si>
    <t>183101313</t>
  </si>
  <si>
    <t>Hloubení jamek pro vysazování rostlin v zemině skupiny 1 až 4 s výměnou půdy z 100% v rovině nebo na svahu do 1:5, objemu přes 0,02 do 0,05 m3</t>
  </si>
  <si>
    <t>1181372072</t>
  </si>
  <si>
    <t>https://podminky.urs.cz/item/CS_URS_2024_02/183101313</t>
  </si>
  <si>
    <t>10321100</t>
  </si>
  <si>
    <t>zahradní substrát pro výsadbu VL</t>
  </si>
  <si>
    <t>1248231980</t>
  </si>
  <si>
    <t>18*0,05 'Přepočtené koeficientem množství</t>
  </si>
  <si>
    <t>183205112</t>
  </si>
  <si>
    <t>Založení záhonu pro výsadbu rostlin v rovině nebo na svahu do 1:5 v zemině skupiny 3</t>
  </si>
  <si>
    <t>-1861364475</t>
  </si>
  <si>
    <t>https://podminky.urs.cz/item/CS_URS_2024_02/183205112</t>
  </si>
  <si>
    <t>15,0</t>
  </si>
  <si>
    <t>184102311</t>
  </si>
  <si>
    <t>Výsadba keře bez balu do předem vyhloubené jamky se zalitím v rovině nebo na svahu do 1:5 výšky do 2 m v terénu</t>
  </si>
  <si>
    <t>-1159044464</t>
  </si>
  <si>
    <t>https://podminky.urs.cz/item/CS_URS_2024_02/184102311</t>
  </si>
  <si>
    <t>0265202R</t>
  </si>
  <si>
    <t>ptačí zob (Ligustrum vulgare)</t>
  </si>
  <si>
    <t>211236945</t>
  </si>
  <si>
    <t>668005625</t>
  </si>
  <si>
    <t>3,14*0,175*0,175*0,3*2</t>
  </si>
  <si>
    <t>0,44*0,2*0,24*2*4</t>
  </si>
  <si>
    <t>3,14*0,25*0,25*1,2*2</t>
  </si>
  <si>
    <t>3,14*0,2*0,2*1,2*3*2</t>
  </si>
  <si>
    <t>1973092562</t>
  </si>
  <si>
    <t>3,14*0,35*0,3*2</t>
  </si>
  <si>
    <t>(0,44*2+0,2*2)*0,24*2*4</t>
  </si>
  <si>
    <t>3,14*0,5*1,2*2</t>
  </si>
  <si>
    <t>3,14*0,4*1,2*3*2</t>
  </si>
  <si>
    <t>-1434603242</t>
  </si>
  <si>
    <t>564201011</t>
  </si>
  <si>
    <t>Podklad nebo podsyp ze štěrkopísku ŠP s rozprostřením, vlhčením a zhutněním plochy jednotlivě do 100 m2, po zhutnění tl. 40 mm</t>
  </si>
  <si>
    <t>-1688760310</t>
  </si>
  <si>
    <t>https://podminky.urs.cz/item/CS_URS_2024_02/564201011</t>
  </si>
  <si>
    <t>564710001</t>
  </si>
  <si>
    <t>Podklad nebo kryt z kameniva hrubého drceného vel. 8-16 mm s rozprostřením a zhutněním plochy jednotlivě do 100 m2, po zhutnění tl. 50 mm</t>
  </si>
  <si>
    <t>104081476</t>
  </si>
  <si>
    <t>https://podminky.urs.cz/item/CS_URS_2024_02/564710001</t>
  </si>
  <si>
    <t>564730101</t>
  </si>
  <si>
    <t>Podklad nebo kryt z kameniva hrubého drceného vel. 16-32 mm s rozprostřením a zhutněním plochy jednotlivě do 100 m2, po zhutnění tl. 100 mm</t>
  </si>
  <si>
    <t>411359870</t>
  </si>
  <si>
    <t>https://podminky.urs.cz/item/CS_URS_2024_02/564730101</t>
  </si>
  <si>
    <t>564751101</t>
  </si>
  <si>
    <t>Podklad nebo kryt z kameniva hrubého drceného vel. 32-63 mm s rozprostřením a zhutněním plochy jednotlivě do 100 m2, po zhutnění tl. 150 mm</t>
  </si>
  <si>
    <t>-2750281</t>
  </si>
  <si>
    <t>https://podminky.urs.cz/item/CS_URS_2024_02/564751101</t>
  </si>
  <si>
    <t>564801011</t>
  </si>
  <si>
    <t>Podklad ze štěrkodrti ŠD s rozprostřením a zhutněním plochy jednotlivě do 100 m2, po zhutnění tl. 30 mm</t>
  </si>
  <si>
    <t>-477956547</t>
  </si>
  <si>
    <t>https://podminky.urs.cz/item/CS_URS_2024_02/564801011</t>
  </si>
  <si>
    <t>579231312</t>
  </si>
  <si>
    <t>-1130821898</t>
  </si>
  <si>
    <t>https://podminky.urs.cz/item/CS_URS_2024_02/579231312</t>
  </si>
  <si>
    <t>1344382126</t>
  </si>
  <si>
    <t>39,0</t>
  </si>
  <si>
    <t>1289461697</t>
  </si>
  <si>
    <t>39*1,02 'Přepočtené koeficientem množství</t>
  </si>
  <si>
    <t>916231293</t>
  </si>
  <si>
    <t>Osazení chodníkového obrubníku betonového se zřízením lože, s vyplněním a zatřením spár cementovou maltou Příplatek k cenám za osazení obloukového obrubníku</t>
  </si>
  <si>
    <t>1316466032</t>
  </si>
  <si>
    <t>https://podminky.urs.cz/item/CS_URS_2024_02/916231293</t>
  </si>
  <si>
    <t>936004121</t>
  </si>
  <si>
    <t>Zřízení dětského pískoviště Příplatek k cenám za zřízení vnitřního prostoru</t>
  </si>
  <si>
    <t>-1095219126</t>
  </si>
  <si>
    <t>https://podminky.urs.cz/item/CS_URS_2024_02/936004121</t>
  </si>
  <si>
    <t>3,14*1,0*1,0*2</t>
  </si>
  <si>
    <t>9360041R</t>
  </si>
  <si>
    <t>Zřízení dětského pískoviště s rámem z Cortenové oceli</t>
  </si>
  <si>
    <t>1820899765</t>
  </si>
  <si>
    <t>3,14*2,0*2</t>
  </si>
  <si>
    <t>936005212</t>
  </si>
  <si>
    <t>Montáž dětské houpačky řetízkové s ocelovou konstrukcí dvoumístné</t>
  </si>
  <si>
    <t>1749807088</t>
  </si>
  <si>
    <t>https://podminky.urs.cz/item/CS_URS_2024_02/936005212</t>
  </si>
  <si>
    <t>7492000R</t>
  </si>
  <si>
    <t xml:space="preserve">dřevěná rámová houpačka dvoumístná v 2,4m </t>
  </si>
  <si>
    <t>618962647</t>
  </si>
  <si>
    <t>936104213</t>
  </si>
  <si>
    <t>Montáž odpadkového koše přichycením kotevními šrouby</t>
  </si>
  <si>
    <t>-1978934485</t>
  </si>
  <si>
    <t>https://podminky.urs.cz/item/CS_URS_2024_02/936104213</t>
  </si>
  <si>
    <t>74910130R</t>
  </si>
  <si>
    <t>koš odpadkový kovový kotvený, uzamykatelný obsah 50L</t>
  </si>
  <si>
    <t>2145809761</t>
  </si>
  <si>
    <t>1799601723</t>
  </si>
  <si>
    <t>lavička s opěradlem - 1500x700x820mm konstrukce ocelová</t>
  </si>
  <si>
    <t>1792712698</t>
  </si>
  <si>
    <t>-1604686153</t>
  </si>
  <si>
    <t>-1815956357</t>
  </si>
  <si>
    <t>170236770</t>
  </si>
  <si>
    <t>77,497*19 'Přepočtené koeficientem množství</t>
  </si>
  <si>
    <t>767995114</t>
  </si>
  <si>
    <t>Montáž ostatních atypických zámečnických konstrukcí hmotnosti přes 20 do 50 kg</t>
  </si>
  <si>
    <t>293424389</t>
  </si>
  <si>
    <t>https://podminky.urs.cz/item/CS_URS_2024_02/767995114</t>
  </si>
  <si>
    <t>55342R</t>
  </si>
  <si>
    <t>stínící konstrukce</t>
  </si>
  <si>
    <t>-377919625</t>
  </si>
  <si>
    <t>-1866865516</t>
  </si>
  <si>
    <t>N - SO 05 - Systém nakládání s dešťovými vodami</t>
  </si>
  <si>
    <t xml:space="preserve">    8 - Vedení trubní dálková a přípojná</t>
  </si>
  <si>
    <t>131251100</t>
  </si>
  <si>
    <t>Hloubení nezapažených jam a zářezů strojně s urovnáním dna do předepsaného profilu a spádu v hornině třídy těžitelnosti I skupiny 3 do 20 m3</t>
  </si>
  <si>
    <t>-844729105</t>
  </si>
  <si>
    <t>https://podminky.urs.cz/item/CS_URS_2024_02/131251100</t>
  </si>
  <si>
    <t>2,0*2,0*2,1</t>
  </si>
  <si>
    <t>1,2*8,0*1,94</t>
  </si>
  <si>
    <t>2,0*2,0*1,78</t>
  </si>
  <si>
    <t>1,2*6,0*1,74</t>
  </si>
  <si>
    <t>1,0*1,0*1,2*2</t>
  </si>
  <si>
    <t>1,0*1,0*1,5</t>
  </si>
  <si>
    <t>1,0*1,0*1,4*2</t>
  </si>
  <si>
    <t>1446128161</t>
  </si>
  <si>
    <t>2,0*2,0*5,6</t>
  </si>
  <si>
    <t>1,2*8,0*3,45</t>
  </si>
  <si>
    <t>131251104</t>
  </si>
  <si>
    <t>Hloubení nezapažených jam a zářezů strojně s urovnáním dna do předepsaného profilu a spádu v hornině třídy těžitelnosti I skupiny 3 přes 100 do 500 m3</t>
  </si>
  <si>
    <t>-455038350</t>
  </si>
  <si>
    <t>https://podminky.urs.cz/item/CS_URS_2024_02/131251104</t>
  </si>
  <si>
    <t>15,5*4,5*3,45</t>
  </si>
  <si>
    <t>132251104</t>
  </si>
  <si>
    <t>Hloubení nezapažených rýh šířky do 800 mm strojně s urovnáním dna do předepsaného profilu a spádu v hornině třídy těžitelnosti I skupiny 3 přes 100 m3</t>
  </si>
  <si>
    <t>-1259505827</t>
  </si>
  <si>
    <t>https://podminky.urs.cz/item/CS_URS_2024_02/132251104</t>
  </si>
  <si>
    <t>4,0*0,6*3,0*2</t>
  </si>
  <si>
    <t>5,6*0,6*1,8</t>
  </si>
  <si>
    <t>23,6*0,6*1,4</t>
  </si>
  <si>
    <t>42,0*0,6*1,0</t>
  </si>
  <si>
    <t>41,0*0,6*1,2</t>
  </si>
  <si>
    <t>26,0*0,6*1,0*8</t>
  </si>
  <si>
    <t>26,6*0,6*1,0*8</t>
  </si>
  <si>
    <t>(13,5*2+11,1+11,6+5,2+6,2)*0,6*1,2</t>
  </si>
  <si>
    <t>141721218</t>
  </si>
  <si>
    <t>Řízený zemní protlak délky protlaku do 50 m v hornině třídy těžitelnosti I a II, skupiny 1 až 4 včetně zatažení trub v hloubce do 6 m průměru vrtu přes 280 do 315 mm</t>
  </si>
  <si>
    <t>1691059017</t>
  </si>
  <si>
    <t>https://podminky.urs.cz/item/CS_URS_2024_02/141721218</t>
  </si>
  <si>
    <t>3,0+6,0+18,0</t>
  </si>
  <si>
    <t>2031511739</t>
  </si>
  <si>
    <t>53,372+55,52+240,638+391,464</t>
  </si>
  <si>
    <t>56052466</t>
  </si>
  <si>
    <t>888680542</t>
  </si>
  <si>
    <t>(53,372+55,52+240,638+391,464)*1,8</t>
  </si>
  <si>
    <t>266734927</t>
  </si>
  <si>
    <t>174151101</t>
  </si>
  <si>
    <t>Zásyp sypaninou z jakékoliv horniny strojně s uložením výkopku ve vrstvách se zhutněním jam, šachet, rýh nebo kolem objektů v těchto vykopávkách</t>
  </si>
  <si>
    <t>-725765090</t>
  </si>
  <si>
    <t>https://podminky.urs.cz/item/CS_URS_2024_02/174151101</t>
  </si>
  <si>
    <t>-171104542</t>
  </si>
  <si>
    <t>76,3*0,6*1,0</t>
  </si>
  <si>
    <t>20,0*0,6*2,5</t>
  </si>
  <si>
    <t>174251109</t>
  </si>
  <si>
    <t>Zásyp sypaninou z jakékoliv horniny strojně Příplatek k ceně za prohození sypaniny</t>
  </si>
  <si>
    <t>-1056642506</t>
  </si>
  <si>
    <t>https://podminky.urs.cz/item/CS_URS_2024_02/174251109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</si>
  <si>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</si>
  <si>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</si>
  <si>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-1592541619</t>
  </si>
  <si>
    <t>https://podminky.urs.cz/item/CS_URS_2024_02/175151101</t>
  </si>
  <si>
    <t>4,0*0,6*2,9*2</t>
  </si>
  <si>
    <t>5,6*0,6*1,7</t>
  </si>
  <si>
    <t>23,6*0,6*1,3</t>
  </si>
  <si>
    <t>42,0*0,6*0,9</t>
  </si>
  <si>
    <t>41,0*0,6*1,1</t>
  </si>
  <si>
    <t>26,0*0,6*0,9*8</t>
  </si>
  <si>
    <t>26,6*0,6*0,9*8</t>
  </si>
  <si>
    <t>(13,5*2+11,1+11,6+5,2+6,2)*0,6*1,1</t>
  </si>
  <si>
    <t>58333651</t>
  </si>
  <si>
    <t>kamenivo těžené hrubé frakce 8/16</t>
  </si>
  <si>
    <t>-1709274887</t>
  </si>
  <si>
    <t>355,338*2 'Přepočtené koeficientem množství</t>
  </si>
  <si>
    <t>1651038662</t>
  </si>
  <si>
    <t>15,5*4,5*3,45-14,4*3,6*1,56</t>
  </si>
  <si>
    <t>58333688</t>
  </si>
  <si>
    <t>kamenivo těžené hrubé frakce 32/63</t>
  </si>
  <si>
    <t>1551919209</t>
  </si>
  <si>
    <t>159,767*2 'Přepočtené koeficientem množství</t>
  </si>
  <si>
    <t>-1862938058</t>
  </si>
  <si>
    <t>(76,3+20,0)*0,6*0,5</t>
  </si>
  <si>
    <t>58337302</t>
  </si>
  <si>
    <t>štěrkopísek frakce 0/16</t>
  </si>
  <si>
    <t>-1572951119</t>
  </si>
  <si>
    <t>28,89*2 'Přepočtené koeficientem množství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</si>
  <si>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</si>
  <si>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</si>
  <si>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324523379</t>
  </si>
  <si>
    <t>https://podminky.urs.cz/item/CS_URS_2024_02/211971122</t>
  </si>
  <si>
    <t>(14,4*2,13*2+2,13*3,6*2+3,6*14,4*4)*1,1</t>
  </si>
  <si>
    <t>69311270</t>
  </si>
  <si>
    <t>geotextilie netkaná separační, ochranná, filtrační, drenážní PES 400g/m2</t>
  </si>
  <si>
    <t>-208577806</t>
  </si>
  <si>
    <t>312,444*1,1845 'Přepočtené koeficientem množství</t>
  </si>
  <si>
    <t>-433528303</t>
  </si>
  <si>
    <t>4,0*(0,6*2+3,0*2)</t>
  </si>
  <si>
    <t>5,6*(0,6*2+1,8*2)</t>
  </si>
  <si>
    <t>23,6*(0,6*2+1,4*2)</t>
  </si>
  <si>
    <t>42,0*(0,6*2+1,0*2)</t>
  </si>
  <si>
    <t>41,0*(0,6*2+1,2*2)</t>
  </si>
  <si>
    <t>26,0*(0,6*2+1,0*2)*8</t>
  </si>
  <si>
    <t>26,6*(0,6*2+1,0*2)*8</t>
  </si>
  <si>
    <t>(13,5*2+11,1+11,6+5,2+6,2)*(0,6*2+1,2*2)</t>
  </si>
  <si>
    <t>69311080</t>
  </si>
  <si>
    <t>geotextilie netkaná separační, ochranná, filtrační, drenážní PES 200g/m2</t>
  </si>
  <si>
    <t>-1783897762</t>
  </si>
  <si>
    <t>1998,6*1,1845 'Přepočtené koeficientem množství</t>
  </si>
  <si>
    <t>212572111</t>
  </si>
  <si>
    <t>Lože pro trativody ze štěrkopísku tříděného</t>
  </si>
  <si>
    <t>-40532539</t>
  </si>
  <si>
    <t>https://podminky.urs.cz/item/CS_URS_2024_02/212572111</t>
  </si>
  <si>
    <t>15,5*4,5*0,05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</si>
  <si>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</si>
  <si>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</si>
  <si>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-2044591405</t>
  </si>
  <si>
    <t>https://podminky.urs.cz/item/CS_URS_2024_02/212750101</t>
  </si>
  <si>
    <t>26,0*8</t>
  </si>
  <si>
    <t>26,6*8</t>
  </si>
  <si>
    <t>6,2+11,6+13,5+13,5+11,1+5,2</t>
  </si>
  <si>
    <t>212750104</t>
  </si>
  <si>
    <t>Trativody z drenážních a melioračních trubek pro budovy se zřízením štěrkového lože pod trubky a s jejich obsypem v otevřeném výkopu trubka tyčová PVC-U plocha pro vtékání vody min. 80 cm2/m SN 4 celoperforovaná 360° DN 200</t>
  </si>
  <si>
    <t>-1089695044</t>
  </si>
  <si>
    <t>https://podminky.urs.cz/item/CS_URS_2024_02/212750104</t>
  </si>
  <si>
    <t>14,4*2</t>
  </si>
  <si>
    <t>212750133</t>
  </si>
  <si>
    <t>Trativody z drenážních a melioračních trubek pro budovy se zřízením štěrkového lože pod trubky a s jejich obsypem v otevřeném výkopu trubka tyčová PVC-U plocha pro vtékání vody min. 80 cm2/m SN 4 neperforovaná DN 160</t>
  </si>
  <si>
    <t>1667969192</t>
  </si>
  <si>
    <t>https://podminky.urs.cz/item/CS_URS_2024_02/212750133</t>
  </si>
  <si>
    <t>19,1+22,3+18,4+21,2</t>
  </si>
  <si>
    <t>451573111</t>
  </si>
  <si>
    <t>Lože pod potrubí, stoky a drobné objekty v otevřeném výkopu z písku a štěrkopísku do 63 mm</t>
  </si>
  <si>
    <t>594432093</t>
  </si>
  <si>
    <t>https://podminky.urs.cz/item/CS_URS_2024_02/451573111</t>
  </si>
  <si>
    <t>1,0*1,0*0,1*2</t>
  </si>
  <si>
    <t>1,0*1,0*0,1</t>
  </si>
  <si>
    <t>4,0*0,6*0,1*2</t>
  </si>
  <si>
    <t>5,6*0,6*0,1</t>
  </si>
  <si>
    <t>Vedení trubní dálková a přípojná</t>
  </si>
  <si>
    <t>871353120</t>
  </si>
  <si>
    <t>Montáž kanalizačního potrubí z tvrdého PVC-U hladkého plnostěnného tuhost SN 4 DN 200</t>
  </si>
  <si>
    <t>-1436157721</t>
  </si>
  <si>
    <t>https://podminky.urs.cz/item/CS_URS_2024_02/871353120</t>
  </si>
  <si>
    <t>76,3</t>
  </si>
  <si>
    <t>-1742811852</t>
  </si>
  <si>
    <t>76,3*1,03 'Přepočtené koeficientem množství</t>
  </si>
  <si>
    <t>871353121</t>
  </si>
  <si>
    <t>Montáž kanalizačního potrubí z tvrdého PVC-U hladkého plnostěnného tuhost SN 8 DN 200</t>
  </si>
  <si>
    <t>1376370674</t>
  </si>
  <si>
    <t>https://podminky.urs.cz/item/CS_URS_2024_02/871353121</t>
  </si>
  <si>
    <t>20,0</t>
  </si>
  <si>
    <t>28611167</t>
  </si>
  <si>
    <t>trubka kanalizační PVC-U plnostěnná jednovrstvá DN 200x1000mm SN8</t>
  </si>
  <si>
    <t>2090045415</t>
  </si>
  <si>
    <t>20*1,03 'Přepočtené koeficientem množství</t>
  </si>
  <si>
    <t>877350310</t>
  </si>
  <si>
    <t>Montáž tvarovek na kanalizačním plastovém potrubí z PP nebo PVC-U hladkého plnostěnného kolen, víček nebo hrdlových uzávěrů DN 200</t>
  </si>
  <si>
    <t>1816672355</t>
  </si>
  <si>
    <t>https://podminky.urs.cz/item/CS_URS_2024_02/877350310</t>
  </si>
  <si>
    <t>28617173</t>
  </si>
  <si>
    <t>koleno kanalizační PP třívrstvé SN16 DN 200x30°</t>
  </si>
  <si>
    <t>-120087377</t>
  </si>
  <si>
    <t>162942787</t>
  </si>
  <si>
    <t>28617183</t>
  </si>
  <si>
    <t>koleno kanalizační PP třívrstvé SN16 DN 200x45°</t>
  </si>
  <si>
    <t>1160040093</t>
  </si>
  <si>
    <t>877350320</t>
  </si>
  <si>
    <t>Montáž tvarovek na kanalizačním plastovém potrubí z PP nebo PVC-U hladkého plnostěnného odboček DN 200</t>
  </si>
  <si>
    <t>-350385971</t>
  </si>
  <si>
    <t>https://podminky.urs.cz/item/CS_URS_2024_02/877350320</t>
  </si>
  <si>
    <t>28617208</t>
  </si>
  <si>
    <t>odbočka kanalizační PP třívrstvá SN16 45° DN 200/200</t>
  </si>
  <si>
    <t>-2038106715</t>
  </si>
  <si>
    <t>877355124</t>
  </si>
  <si>
    <t>Montáž navrtávacího sedla kanalizační přípojky v otevřeném výkopu pro hlavní potrubí plastové plnostěnné, přípojka DN 200</t>
  </si>
  <si>
    <t>526758902</t>
  </si>
  <si>
    <t>https://podminky.urs.cz/item/CS_URS_2024_02/877355124</t>
  </si>
  <si>
    <t>28651326</t>
  </si>
  <si>
    <t>sedlo kolmé mechanické jakékoli potrubí/KG DN 700-2000/200</t>
  </si>
  <si>
    <t>-780770097</t>
  </si>
  <si>
    <t>894411311</t>
  </si>
  <si>
    <t>Osazení betonových nebo železobetonových dílců pro šachty skruží rovných</t>
  </si>
  <si>
    <t>-71165652</t>
  </si>
  <si>
    <t>https://podminky.urs.cz/item/CS_URS_2024_02/894411311</t>
  </si>
  <si>
    <t>59224162</t>
  </si>
  <si>
    <t>skruž betonová kanalizační se stupadly 100x100x12cm</t>
  </si>
  <si>
    <t>2000130298</t>
  </si>
  <si>
    <t>-1575528650</t>
  </si>
  <si>
    <t>59224161</t>
  </si>
  <si>
    <t>skruž betonová kanalizační se stupadly 100x50x12cm</t>
  </si>
  <si>
    <t>-1503702670</t>
  </si>
  <si>
    <t>1816450248</t>
  </si>
  <si>
    <t>59224160</t>
  </si>
  <si>
    <t>skruž betonová kanalizační se stupadly 100x25x12cm</t>
  </si>
  <si>
    <t>-1350935102</t>
  </si>
  <si>
    <t>894412411</t>
  </si>
  <si>
    <t>Osazení betonových nebo železobetonových dílců pro šachty skruží přechodových</t>
  </si>
  <si>
    <t>2076419829</t>
  </si>
  <si>
    <t>https://podminky.urs.cz/item/CS_URS_2024_02/894412411</t>
  </si>
  <si>
    <t>59224168</t>
  </si>
  <si>
    <t>skruž betonová přechodová 62,5/100x60x12cm stupadla poplastovaná kapsová</t>
  </si>
  <si>
    <t>-415711619</t>
  </si>
  <si>
    <t>894414111</t>
  </si>
  <si>
    <t>Osazení betonových nebo železobetonových dílců pro šachty skruží základových (dno)</t>
  </si>
  <si>
    <t>1093893667</t>
  </si>
  <si>
    <t>https://podminky.urs.cz/item/CS_URS_2024_02/894414111</t>
  </si>
  <si>
    <t>59224339</t>
  </si>
  <si>
    <t>dno betonové šachty DN 1000 kanalizační výšky 100cm</t>
  </si>
  <si>
    <t>-227712390</t>
  </si>
  <si>
    <t>895270101</t>
  </si>
  <si>
    <t>Proplachovací a kontrolní šachta z PE-HD pro drenáže liniových staveb DN 400 užitné výšky do 500 mm šachtové dno (DN šachty/DN vedení) DN 400/250 průchozí</t>
  </si>
  <si>
    <t>-1998576994</t>
  </si>
  <si>
    <t>https://podminky.urs.cz/item/CS_URS_2024_02/895270101</t>
  </si>
  <si>
    <t>895270102</t>
  </si>
  <si>
    <t>Proplachovací a kontrolní šachta z PE-HD pro drenáže liniových staveb DN 400 užitné výšky do 500 mm šachtové dno (DN šachty/DN vedení) DN 400/250 odbočné</t>
  </si>
  <si>
    <t>-470638602</t>
  </si>
  <si>
    <t>https://podminky.urs.cz/item/CS_URS_2024_02/895270102</t>
  </si>
  <si>
    <t>2+2</t>
  </si>
  <si>
    <t>895270131</t>
  </si>
  <si>
    <t>Proplachovací a kontrolní šachta z PE-HD pro drenáže liniových staveb DN 400 užitné výšky do 500 mm šachtové prodloužení světlé hloubky 3000 mm</t>
  </si>
  <si>
    <t>-1428252435</t>
  </si>
  <si>
    <t>https://podminky.urs.cz/item/CS_URS_2024_02/895270131</t>
  </si>
  <si>
    <t>18406442</t>
  </si>
  <si>
    <t>895270135</t>
  </si>
  <si>
    <t>Proplachovací a kontrolní šachta z PE-HD pro drenáže liniových staveb DN 400 užitné výšky do 500 mm Příplatek k ceně -0131 za uříznutí šachtového prodloužení</t>
  </si>
  <si>
    <t>2003065991</t>
  </si>
  <si>
    <t>https://podminky.urs.cz/item/CS_URS_2024_02/895270135</t>
  </si>
  <si>
    <t>55</t>
  </si>
  <si>
    <t>973111863</t>
  </si>
  <si>
    <t>56</t>
  </si>
  <si>
    <t>895270151</t>
  </si>
  <si>
    <t>Proplachovací a kontrolní šachta z PE-HD pro drenáže liniových staveb DN 400 užitné výšky do 500 mm redukce DN 250/100-200</t>
  </si>
  <si>
    <t>-558780437</t>
  </si>
  <si>
    <t>https://podminky.urs.cz/item/CS_URS_2024_02/895270151</t>
  </si>
  <si>
    <t>57</t>
  </si>
  <si>
    <t>467055394</t>
  </si>
  <si>
    <t>58</t>
  </si>
  <si>
    <t>895270201</t>
  </si>
  <si>
    <t>Proplachovací a kontrolní šachta z PE-HD pro drenáže liniových staveb DN 400 užitné výšky do 500 mm poklop plastový pro třídu zatížení A 15</t>
  </si>
  <si>
    <t>-1253303018</t>
  </si>
  <si>
    <t>https://podminky.urs.cz/item/CS_URS_2024_02/895270201</t>
  </si>
  <si>
    <t>59</t>
  </si>
  <si>
    <t>477899116</t>
  </si>
  <si>
    <t>60</t>
  </si>
  <si>
    <t>897171114</t>
  </si>
  <si>
    <t>Akumulační boxy z polypropylenu PP pro vsakování dešťových vod pro pochozí a pod plochy zatížené osobními automobily o celkovém akumulačním objemu přes 60 do 250 m3</t>
  </si>
  <si>
    <t>229265433</t>
  </si>
  <si>
    <t>https://podminky.urs.cz/item/CS_URS_2024_02/897171114</t>
  </si>
  <si>
    <t>14,4*3,6*1,56</t>
  </si>
  <si>
    <t>61</t>
  </si>
  <si>
    <t>899112112</t>
  </si>
  <si>
    <t>Osazení poklopů šachtových plastových nebo kompozitních včetně rámů pro třídu zatížení A15, A50</t>
  </si>
  <si>
    <t>1497949856</t>
  </si>
  <si>
    <t>https://podminky.urs.cz/item/CS_URS_2024_02/899112112</t>
  </si>
  <si>
    <t>62</t>
  </si>
  <si>
    <t>63126036</t>
  </si>
  <si>
    <t>poklop šachtový s kompozitním rámem kruhový DN 600 A15</t>
  </si>
  <si>
    <t>511857421</t>
  </si>
  <si>
    <t>63</t>
  </si>
  <si>
    <t>899914214</t>
  </si>
  <si>
    <t>Montáž ocelové chráničky v otevřeném výkopu vnějšího průměru přes 250 do 300 mm</t>
  </si>
  <si>
    <t>657381169</t>
  </si>
  <si>
    <t>https://podminky.urs.cz/item/CS_URS_2024_02/899914214</t>
  </si>
  <si>
    <t>64</t>
  </si>
  <si>
    <t>14011110</t>
  </si>
  <si>
    <t>trubka ocelová bezešvá hladká jakost 11 353 273x7,0mm</t>
  </si>
  <si>
    <t>-1209500319</t>
  </si>
  <si>
    <t>27*1,05 'Přepočtené koeficientem množství</t>
  </si>
  <si>
    <t>65</t>
  </si>
  <si>
    <t>953735113</t>
  </si>
  <si>
    <t>Odvětrání vodorovné z plastových trub ukládaných na sraz, na maltové terče se zakrytím volných konců síťkami na střechách, do izolačních násypů apod. vnitřní průměr přes 80 do 110 mm</t>
  </si>
  <si>
    <t>1608698734</t>
  </si>
  <si>
    <t>https://podminky.urs.cz/item/CS_URS_2024_02/953735113</t>
  </si>
  <si>
    <t>3,8*2+14,4*2+5,0</t>
  </si>
  <si>
    <t>66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</si>
  <si>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</si>
  <si>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</si>
  <si>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-950620190</t>
  </si>
  <si>
    <t>https://podminky.urs.cz/item/CS_URS_2024_02/998276101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</si>
  <si>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</si>
  <si>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</si>
  <si>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</si>
  <si>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</si>
  <si>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</si>
  <si>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</si>
  <si>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</si>
  <si>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</si>
  <si>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</si>
  <si>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</si>
  <si>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</si>
  <si>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</si>
  <si>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</si>
  <si>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</si>
  <si>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</si>
  <si>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</si>
  <si>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</si>
  <si>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</si>
  <si>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</si>
  <si>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</si>
  <si>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</si>
  <si>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</si>
  <si>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</si>
  <si>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</si>
  <si>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</si>
  <si>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</si>
  <si>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</si>
  <si>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</si>
  <si>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</si>
  <si>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</si>
  <si>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</si>
  <si>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</si>
  <si>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</si>
  <si>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</si>
  <si>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</si>
  <si>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</si>
  <si>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</si>
  <si>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</si>
  <si>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</si>
  <si>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</si>
  <si>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</si>
  <si>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</si>
  <si>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</si>
  <si>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</si>
  <si>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</si>
  <si>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</si>
  <si>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</si>
  <si>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</si>
  <si>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</si>
  <si>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</si>
  <si>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</si>
  <si>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</si>
  <si>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</si>
  <si>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</si>
  <si>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</si>
  <si>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</si>
  <si>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</si>
  <si>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</si>
  <si>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</si>
  <si>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</si>
  <si>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</si>
  <si>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</si>
  <si>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</si>
  <si>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</si>
  <si>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</si>
  <si>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</si>
  <si>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</si>
  <si>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</si>
  <si>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</si>
  <si>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</si>
  <si>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</si>
  <si>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</si>
  <si>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</si>
  <si>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</si>
  <si>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</si>
  <si>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</si>
  <si>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</si>
  <si>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</si>
  <si>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</si>
  <si>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</si>
  <si>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</si>
  <si>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</si>
  <si>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</si>
  <si>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</si>
  <si>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</si>
  <si>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</si>
  <si>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</si>
  <si>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</si>
  <si>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</si>
  <si>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</si>
  <si>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</si>
  <si>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</si>
  <si>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</si>
  <si>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</si>
  <si>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</si>
  <si>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</si>
  <si>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</si>
  <si>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</si>
  <si>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</si>
  <si>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</si>
  <si>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</si>
  <si>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</si>
  <si>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</si>
  <si>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</si>
  <si>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</si>
  <si>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</si>
  <si>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</si>
  <si>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</si>
  <si>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</si>
  <si>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</si>
  <si>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</si>
  <si>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</si>
  <si>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</si>
  <si>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</si>
  <si>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</si>
  <si>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</si>
  <si>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</si>
  <si>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</si>
  <si>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</si>
  <si>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</si>
  <si>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</si>
  <si>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</si>
  <si>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</si>
  <si>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</si>
  <si>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</si>
  <si>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</si>
  <si>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</si>
  <si>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</si>
  <si>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</si>
  <si>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</si>
  <si>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</si>
  <si>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</si>
  <si>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</si>
  <si>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</si>
  <si>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</si>
  <si>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</si>
  <si>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</si>
  <si>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</si>
  <si>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</si>
  <si>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</si>
  <si>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</si>
  <si>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</si>
  <si>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</si>
  <si>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</si>
  <si>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</si>
  <si>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</si>
  <si>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</si>
  <si>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</si>
  <si>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</si>
  <si>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</si>
  <si>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</si>
  <si>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</si>
  <si>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</si>
  <si>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</si>
  <si>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</si>
  <si>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</si>
  <si>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</si>
  <si>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</si>
  <si>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</si>
  <si>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</si>
  <si>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</si>
  <si>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</si>
  <si>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</si>
  <si>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</si>
  <si>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</si>
  <si>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</si>
  <si>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</si>
  <si>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</si>
  <si>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</si>
  <si>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</si>
  <si>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</si>
  <si>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</si>
  <si>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</si>
  <si>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</si>
  <si>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</si>
  <si>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</si>
  <si>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</si>
  <si>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</si>
  <si>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</si>
  <si>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</si>
  <si>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</si>
  <si>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</si>
  <si>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</si>
  <si>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</si>
  <si>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</si>
  <si>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</si>
  <si>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</si>
  <si>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Venkovní lité pryžové dopadové povrchy na předem upravený terén, dvouvrstvé tloušťky 10 mm + 30 mm (TPV granulát + SBR granulát), prováděné ručně, barva modrá RAL 5012</t>
  </si>
  <si>
    <t>Umělý trávník pro sportovní povrchy fotbalová hřiště, zcela bezzásypový, 3 druhy vláken, celková výška koberce min. 34 mm, celková hmotnost min. 4.700 g/m2, splňuje požadavky pro udělení certifikátu FIFA Quality</t>
  </si>
  <si>
    <t>Prefabrikovaná elastická podložka z pojené polyuretanové pěny tl. 10 mm</t>
  </si>
  <si>
    <t>Venkovní lité pryžové povrchy na předem upravený terén jednovrstvé tloušťky 10 mm včetně stabilizační vrstvy tloušťky 35 mm, prováděné strojně plochy přes 300 m2, barva modrá RAL 5009</t>
  </si>
  <si>
    <t>Venkovní lité pryžové dopadové povrchy na předem upravený terén, dvouvrstvé tloušťky 10 mm + 30 mm (TPV granulát + SBR granulát), prováděné ručně, barva hnědá RAL 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</si>
</sst>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52" fillId="0" borderId="23" xfId="0" applyFont="1" applyBorder="1" applyAlignment="1" applyProtection="1">
      <alignment horizontal="left" vertical="center" wrapText="1"/>
      <protection locked="0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8" xfId="0" applyFont="1" applyFill="1" applyBorder="1" applyAlignment="1">
      <alignment horizontal="righ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81951112" TargetMode="External"/><Relationship Id="rId13" Type="http://schemas.openxmlformats.org/officeDocument/2006/relationships/hyperlink" Target="https://podminky.urs.cz/item/CS_URS_2024_02/275351121" TargetMode="External"/><Relationship Id="rId18" Type="http://schemas.openxmlformats.org/officeDocument/2006/relationships/hyperlink" Target="https://podminky.urs.cz/item/CS_URS_2024_02/564751101" TargetMode="External"/><Relationship Id="rId26" Type="http://schemas.openxmlformats.org/officeDocument/2006/relationships/hyperlink" Target="https://podminky.urs.cz/item/CS_URS_2024_02/936124113" TargetMode="External"/><Relationship Id="rId3" Type="http://schemas.openxmlformats.org/officeDocument/2006/relationships/hyperlink" Target="https://podminky.urs.cz/item/CS_URS_2024_02/162751117" TargetMode="External"/><Relationship Id="rId21" Type="http://schemas.openxmlformats.org/officeDocument/2006/relationships/hyperlink" Target="https://podminky.urs.cz/item/CS_URS_2024_02/916231213" TargetMode="External"/><Relationship Id="rId7" Type="http://schemas.openxmlformats.org/officeDocument/2006/relationships/hyperlink" Target="https://podminky.urs.cz/item/CS_URS_2024_02/171251201" TargetMode="External"/><Relationship Id="rId12" Type="http://schemas.openxmlformats.org/officeDocument/2006/relationships/hyperlink" Target="https://podminky.urs.cz/item/CS_URS_2024_02/275313611" TargetMode="External"/><Relationship Id="rId17" Type="http://schemas.openxmlformats.org/officeDocument/2006/relationships/hyperlink" Target="https://podminky.urs.cz/item/CS_URS_2024_02/564730101" TargetMode="External"/><Relationship Id="rId25" Type="http://schemas.openxmlformats.org/officeDocument/2006/relationships/hyperlink" Target="https://podminky.urs.cz/item/CS_URS_2024_02/936104213" TargetMode="External"/><Relationship Id="rId2" Type="http://schemas.openxmlformats.org/officeDocument/2006/relationships/hyperlink" Target="https://podminky.urs.cz/item/CS_URS_2024_02/131251102" TargetMode="External"/><Relationship Id="rId16" Type="http://schemas.openxmlformats.org/officeDocument/2006/relationships/hyperlink" Target="https://podminky.urs.cz/item/CS_URS_2024_02/564710001" TargetMode="External"/><Relationship Id="rId20" Type="http://schemas.openxmlformats.org/officeDocument/2006/relationships/hyperlink" Target="https://podminky.urs.cz/item/CS_URS_2024_02/579231312" TargetMode="External"/><Relationship Id="rId29" Type="http://schemas.openxmlformats.org/officeDocument/2006/relationships/hyperlink" Target="https://podminky.urs.cz/item/CS_URS_2024_02/998222199" TargetMode="External"/><Relationship Id="rId1" Type="http://schemas.openxmlformats.org/officeDocument/2006/relationships/hyperlink" Target="https://podminky.urs.cz/item/CS_URS_2024_02/131213701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4_02/184102311" TargetMode="External"/><Relationship Id="rId24" Type="http://schemas.openxmlformats.org/officeDocument/2006/relationships/hyperlink" Target="https://podminky.urs.cz/item/CS_URS_2024_02/936005212" TargetMode="External"/><Relationship Id="rId32" Type="http://schemas.openxmlformats.org/officeDocument/2006/relationships/drawing" Target="../drawings/drawing10.xml"/><Relationship Id="rId5" Type="http://schemas.openxmlformats.org/officeDocument/2006/relationships/hyperlink" Target="https://podminky.urs.cz/item/CS_URS_2024_02/167151111" TargetMode="External"/><Relationship Id="rId15" Type="http://schemas.openxmlformats.org/officeDocument/2006/relationships/hyperlink" Target="https://podminky.urs.cz/item/CS_URS_2024_02/564201011" TargetMode="External"/><Relationship Id="rId23" Type="http://schemas.openxmlformats.org/officeDocument/2006/relationships/hyperlink" Target="https://podminky.urs.cz/item/CS_URS_2024_02/936004121" TargetMode="External"/><Relationship Id="rId28" Type="http://schemas.openxmlformats.org/officeDocument/2006/relationships/hyperlink" Target="https://podminky.urs.cz/item/CS_URS_2024_02/998222198" TargetMode="External"/><Relationship Id="rId10" Type="http://schemas.openxmlformats.org/officeDocument/2006/relationships/hyperlink" Target="https://podminky.urs.cz/item/CS_URS_2024_02/183205112" TargetMode="External"/><Relationship Id="rId19" Type="http://schemas.openxmlformats.org/officeDocument/2006/relationships/hyperlink" Target="https://podminky.urs.cz/item/CS_URS_2024_02/564801011" TargetMode="External"/><Relationship Id="rId31" Type="http://schemas.openxmlformats.org/officeDocument/2006/relationships/hyperlink" Target="https://podminky.urs.cz/item/CS_URS_2024_02/99876710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183101313" TargetMode="External"/><Relationship Id="rId14" Type="http://schemas.openxmlformats.org/officeDocument/2006/relationships/hyperlink" Target="https://podminky.urs.cz/item/CS_URS_2024_02/275351122" TargetMode="External"/><Relationship Id="rId22" Type="http://schemas.openxmlformats.org/officeDocument/2006/relationships/hyperlink" Target="https://podminky.urs.cz/item/CS_URS_2024_02/916231293" TargetMode="External"/><Relationship Id="rId27" Type="http://schemas.openxmlformats.org/officeDocument/2006/relationships/hyperlink" Target="https://podminky.urs.cz/item/CS_URS_2024_02/998222012" TargetMode="External"/><Relationship Id="rId30" Type="http://schemas.openxmlformats.org/officeDocument/2006/relationships/hyperlink" Target="https://podminky.urs.cz/item/CS_URS_2024_02/767995114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75151101" TargetMode="External"/><Relationship Id="rId18" Type="http://schemas.openxmlformats.org/officeDocument/2006/relationships/hyperlink" Target="https://podminky.urs.cz/item/CS_URS_2024_02/212572111" TargetMode="External"/><Relationship Id="rId26" Type="http://schemas.openxmlformats.org/officeDocument/2006/relationships/hyperlink" Target="https://podminky.urs.cz/item/CS_URS_2024_02/877350310" TargetMode="External"/><Relationship Id="rId39" Type="http://schemas.openxmlformats.org/officeDocument/2006/relationships/hyperlink" Target="https://podminky.urs.cz/item/CS_URS_2024_02/895270135" TargetMode="External"/><Relationship Id="rId21" Type="http://schemas.openxmlformats.org/officeDocument/2006/relationships/hyperlink" Target="https://podminky.urs.cz/item/CS_URS_2024_02/212750133" TargetMode="External"/><Relationship Id="rId34" Type="http://schemas.openxmlformats.org/officeDocument/2006/relationships/hyperlink" Target="https://podminky.urs.cz/item/CS_URS_2024_02/895270101" TargetMode="External"/><Relationship Id="rId42" Type="http://schemas.openxmlformats.org/officeDocument/2006/relationships/hyperlink" Target="https://podminky.urs.cz/item/CS_URS_2024_02/895270201" TargetMode="External"/><Relationship Id="rId47" Type="http://schemas.openxmlformats.org/officeDocument/2006/relationships/hyperlink" Target="https://podminky.urs.cz/item/CS_URS_2024_02/953735113" TargetMode="External"/><Relationship Id="rId7" Type="http://schemas.openxmlformats.org/officeDocument/2006/relationships/hyperlink" Target="https://podminky.urs.cz/item/CS_URS_2024_02/167151111" TargetMode="External"/><Relationship Id="rId2" Type="http://schemas.openxmlformats.org/officeDocument/2006/relationships/hyperlink" Target="https://podminky.urs.cz/item/CS_URS_2024_02/131251102" TargetMode="External"/><Relationship Id="rId16" Type="http://schemas.openxmlformats.org/officeDocument/2006/relationships/hyperlink" Target="https://podminky.urs.cz/item/CS_URS_2024_02/211971122" TargetMode="External"/><Relationship Id="rId29" Type="http://schemas.openxmlformats.org/officeDocument/2006/relationships/hyperlink" Target="https://podminky.urs.cz/item/CS_URS_2024_02/894411311" TargetMode="External"/><Relationship Id="rId11" Type="http://schemas.openxmlformats.org/officeDocument/2006/relationships/hyperlink" Target="https://podminky.urs.cz/item/CS_URS_2024_02/174151101" TargetMode="External"/><Relationship Id="rId24" Type="http://schemas.openxmlformats.org/officeDocument/2006/relationships/hyperlink" Target="https://podminky.urs.cz/item/CS_URS_2024_02/871353121" TargetMode="External"/><Relationship Id="rId32" Type="http://schemas.openxmlformats.org/officeDocument/2006/relationships/hyperlink" Target="https://podminky.urs.cz/item/CS_URS_2024_02/894412411" TargetMode="External"/><Relationship Id="rId37" Type="http://schemas.openxmlformats.org/officeDocument/2006/relationships/hyperlink" Target="https://podminky.urs.cz/item/CS_URS_2024_02/895270131" TargetMode="External"/><Relationship Id="rId40" Type="http://schemas.openxmlformats.org/officeDocument/2006/relationships/hyperlink" Target="https://podminky.urs.cz/item/CS_URS_2024_02/895270151" TargetMode="External"/><Relationship Id="rId45" Type="http://schemas.openxmlformats.org/officeDocument/2006/relationships/hyperlink" Target="https://podminky.urs.cz/item/CS_URS_2024_02/899112112" TargetMode="External"/><Relationship Id="rId5" Type="http://schemas.openxmlformats.org/officeDocument/2006/relationships/hyperlink" Target="https://podminky.urs.cz/item/CS_URS_2024_02/141721218" TargetMode="External"/><Relationship Id="rId15" Type="http://schemas.openxmlformats.org/officeDocument/2006/relationships/hyperlink" Target="https://podminky.urs.cz/item/CS_URS_2024_02/175151101" TargetMode="External"/><Relationship Id="rId23" Type="http://schemas.openxmlformats.org/officeDocument/2006/relationships/hyperlink" Target="https://podminky.urs.cz/item/CS_URS_2024_02/871353120" TargetMode="External"/><Relationship Id="rId28" Type="http://schemas.openxmlformats.org/officeDocument/2006/relationships/hyperlink" Target="https://podminky.urs.cz/item/CS_URS_2024_02/877355124" TargetMode="External"/><Relationship Id="rId36" Type="http://schemas.openxmlformats.org/officeDocument/2006/relationships/hyperlink" Target="https://podminky.urs.cz/item/CS_URS_2024_02/895270131" TargetMode="External"/><Relationship Id="rId49" Type="http://schemas.openxmlformats.org/officeDocument/2006/relationships/drawing" Target="../drawings/drawing11.xml"/><Relationship Id="rId10" Type="http://schemas.openxmlformats.org/officeDocument/2006/relationships/hyperlink" Target="https://podminky.urs.cz/item/CS_URS_2024_02/174151101" TargetMode="External"/><Relationship Id="rId19" Type="http://schemas.openxmlformats.org/officeDocument/2006/relationships/hyperlink" Target="https://podminky.urs.cz/item/CS_URS_2024_02/212750101" TargetMode="External"/><Relationship Id="rId31" Type="http://schemas.openxmlformats.org/officeDocument/2006/relationships/hyperlink" Target="https://podminky.urs.cz/item/CS_URS_2024_02/894411311" TargetMode="External"/><Relationship Id="rId44" Type="http://schemas.openxmlformats.org/officeDocument/2006/relationships/hyperlink" Target="https://podminky.urs.cz/item/CS_URS_2024_02/897171114" TargetMode="External"/><Relationship Id="rId4" Type="http://schemas.openxmlformats.org/officeDocument/2006/relationships/hyperlink" Target="https://podminky.urs.cz/item/CS_URS_2024_02/132251104" TargetMode="External"/><Relationship Id="rId9" Type="http://schemas.openxmlformats.org/officeDocument/2006/relationships/hyperlink" Target="https://podminky.urs.cz/item/CS_URS_2024_02/171251201" TargetMode="External"/><Relationship Id="rId14" Type="http://schemas.openxmlformats.org/officeDocument/2006/relationships/hyperlink" Target="https://podminky.urs.cz/item/CS_URS_2024_02/175151101" TargetMode="External"/><Relationship Id="rId22" Type="http://schemas.openxmlformats.org/officeDocument/2006/relationships/hyperlink" Target="https://podminky.urs.cz/item/CS_URS_2024_02/451573111" TargetMode="External"/><Relationship Id="rId27" Type="http://schemas.openxmlformats.org/officeDocument/2006/relationships/hyperlink" Target="https://podminky.urs.cz/item/CS_URS_2024_02/877350320" TargetMode="External"/><Relationship Id="rId30" Type="http://schemas.openxmlformats.org/officeDocument/2006/relationships/hyperlink" Target="https://podminky.urs.cz/item/CS_URS_2024_02/894411311" TargetMode="External"/><Relationship Id="rId35" Type="http://schemas.openxmlformats.org/officeDocument/2006/relationships/hyperlink" Target="https://podminky.urs.cz/item/CS_URS_2024_02/895270102" TargetMode="External"/><Relationship Id="rId43" Type="http://schemas.openxmlformats.org/officeDocument/2006/relationships/hyperlink" Target="https://podminky.urs.cz/item/CS_URS_2024_02/895270201" TargetMode="External"/><Relationship Id="rId48" Type="http://schemas.openxmlformats.org/officeDocument/2006/relationships/hyperlink" Target="https://podminky.urs.cz/item/CS_URS_2024_02/998276101" TargetMode="External"/><Relationship Id="rId8" Type="http://schemas.openxmlformats.org/officeDocument/2006/relationships/hyperlink" Target="https://podminky.urs.cz/item/CS_URS_2024_02/171201231" TargetMode="External"/><Relationship Id="rId3" Type="http://schemas.openxmlformats.org/officeDocument/2006/relationships/hyperlink" Target="https://podminky.urs.cz/item/CS_URS_2024_02/131251104" TargetMode="External"/><Relationship Id="rId12" Type="http://schemas.openxmlformats.org/officeDocument/2006/relationships/hyperlink" Target="https://podminky.urs.cz/item/CS_URS_2024_02/174251109" TargetMode="External"/><Relationship Id="rId17" Type="http://schemas.openxmlformats.org/officeDocument/2006/relationships/hyperlink" Target="https://podminky.urs.cz/item/CS_URS_2024_02/211971122" TargetMode="External"/><Relationship Id="rId25" Type="http://schemas.openxmlformats.org/officeDocument/2006/relationships/hyperlink" Target="https://podminky.urs.cz/item/CS_URS_2024_02/877350310" TargetMode="External"/><Relationship Id="rId33" Type="http://schemas.openxmlformats.org/officeDocument/2006/relationships/hyperlink" Target="https://podminky.urs.cz/item/CS_URS_2024_02/894414111" TargetMode="External"/><Relationship Id="rId38" Type="http://schemas.openxmlformats.org/officeDocument/2006/relationships/hyperlink" Target="https://podminky.urs.cz/item/CS_URS_2024_02/895270135" TargetMode="External"/><Relationship Id="rId46" Type="http://schemas.openxmlformats.org/officeDocument/2006/relationships/hyperlink" Target="https://podminky.urs.cz/item/CS_URS_2024_02/899914214" TargetMode="External"/><Relationship Id="rId20" Type="http://schemas.openxmlformats.org/officeDocument/2006/relationships/hyperlink" Target="https://podminky.urs.cz/item/CS_URS_2024_02/212750104" TargetMode="External"/><Relationship Id="rId41" Type="http://schemas.openxmlformats.org/officeDocument/2006/relationships/hyperlink" Target="https://podminky.urs.cz/item/CS_URS_2024_02/895270151" TargetMode="External"/><Relationship Id="rId1" Type="http://schemas.openxmlformats.org/officeDocument/2006/relationships/hyperlink" Target="https://podminky.urs.cz/item/CS_URS_2024_02/131251100" TargetMode="External"/><Relationship Id="rId6" Type="http://schemas.openxmlformats.org/officeDocument/2006/relationships/hyperlink" Target="https://podminky.urs.cz/item/CS_URS_2024_02/162751117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32903000" TargetMode="External"/><Relationship Id="rId13" Type="http://schemas.openxmlformats.org/officeDocument/2006/relationships/hyperlink" Target="https://podminky.urs.cz/item/CS_URS_2024_02/043103000" TargetMode="External"/><Relationship Id="rId18" Type="http://schemas.openxmlformats.org/officeDocument/2006/relationships/hyperlink" Target="https://podminky.urs.cz/item/CS_URS_2024_02/094104000" TargetMode="External"/><Relationship Id="rId3" Type="http://schemas.openxmlformats.org/officeDocument/2006/relationships/hyperlink" Target="https://podminky.urs.cz/item/CS_URS_2024_02/012344000" TargetMode="External"/><Relationship Id="rId7" Type="http://schemas.openxmlformats.org/officeDocument/2006/relationships/hyperlink" Target="https://podminky.urs.cz/item/CS_URS_2024_02/032803000" TargetMode="External"/><Relationship Id="rId12" Type="http://schemas.openxmlformats.org/officeDocument/2006/relationships/hyperlink" Target="https://podminky.urs.cz/item/CS_URS_2024_02/039103000" TargetMode="External"/><Relationship Id="rId17" Type="http://schemas.openxmlformats.org/officeDocument/2006/relationships/hyperlink" Target="https://podminky.urs.cz/item/CS_URS_2024_02/091704000" TargetMode="External"/><Relationship Id="rId2" Type="http://schemas.openxmlformats.org/officeDocument/2006/relationships/hyperlink" Target="https://podminky.urs.cz/item/CS_URS_2024_02/012164000" TargetMode="External"/><Relationship Id="rId16" Type="http://schemas.openxmlformats.org/officeDocument/2006/relationships/hyperlink" Target="https://podminky.urs.cz/item/CS_URS_2024_02/075002000" TargetMode="External"/><Relationship Id="rId1" Type="http://schemas.openxmlformats.org/officeDocument/2006/relationships/hyperlink" Target="https://podminky.urs.cz/item/CS_URS_2024_02/011503000" TargetMode="External"/><Relationship Id="rId6" Type="http://schemas.openxmlformats.org/officeDocument/2006/relationships/hyperlink" Target="https://podminky.urs.cz/item/CS_URS_2024_02/032503000" TargetMode="External"/><Relationship Id="rId11" Type="http://schemas.openxmlformats.org/officeDocument/2006/relationships/hyperlink" Target="https://podminky.urs.cz/item/CS_URS_2024_02/034503000" TargetMode="External"/><Relationship Id="rId5" Type="http://schemas.openxmlformats.org/officeDocument/2006/relationships/hyperlink" Target="https://podminky.urs.cz/item/CS_URS_2024_02/032103000" TargetMode="External"/><Relationship Id="rId15" Type="http://schemas.openxmlformats.org/officeDocument/2006/relationships/hyperlink" Target="https://podminky.urs.cz/item/CS_URS_2024_02/044003000" TargetMode="External"/><Relationship Id="rId10" Type="http://schemas.openxmlformats.org/officeDocument/2006/relationships/hyperlink" Target="https://podminky.urs.cz/item/CS_URS_2024_02/034103000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020001000" TargetMode="External"/><Relationship Id="rId9" Type="http://schemas.openxmlformats.org/officeDocument/2006/relationships/hyperlink" Target="https://podminky.urs.cz/item/CS_URS_2024_02/033103000" TargetMode="External"/><Relationship Id="rId14" Type="http://schemas.openxmlformats.org/officeDocument/2006/relationships/hyperlink" Target="https://podminky.urs.cz/item/CS_URS_2024_02/043154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22251104" TargetMode="External"/><Relationship Id="rId13" Type="http://schemas.openxmlformats.org/officeDocument/2006/relationships/hyperlink" Target="https://podminky.urs.cz/item/CS_URS_2024_02/171251201" TargetMode="External"/><Relationship Id="rId18" Type="http://schemas.openxmlformats.org/officeDocument/2006/relationships/hyperlink" Target="https://podminky.urs.cz/item/CS_URS_2024_02/997221551" TargetMode="External"/><Relationship Id="rId3" Type="http://schemas.openxmlformats.org/officeDocument/2006/relationships/hyperlink" Target="https://podminky.urs.cz/item/CS_URS_2024_02/113107221" TargetMode="External"/><Relationship Id="rId21" Type="http://schemas.openxmlformats.org/officeDocument/2006/relationships/hyperlink" Target="https://podminky.urs.cz/item/CS_URS_2024_02/997221569" TargetMode="External"/><Relationship Id="rId7" Type="http://schemas.openxmlformats.org/officeDocument/2006/relationships/hyperlink" Target="https://podminky.urs.cz/item/CS_URS_2024_02/122211101" TargetMode="External"/><Relationship Id="rId12" Type="http://schemas.openxmlformats.org/officeDocument/2006/relationships/hyperlink" Target="https://podminky.urs.cz/item/CS_URS_2024_02/171201231" TargetMode="External"/><Relationship Id="rId17" Type="http://schemas.openxmlformats.org/officeDocument/2006/relationships/hyperlink" Target="https://podminky.urs.cz/item/CS_URS_2024_02/997013871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113107213" TargetMode="External"/><Relationship Id="rId16" Type="http://schemas.openxmlformats.org/officeDocument/2006/relationships/hyperlink" Target="https://podminky.urs.cz/item/CS_URS_2024_02/966073811" TargetMode="External"/><Relationship Id="rId20" Type="http://schemas.openxmlformats.org/officeDocument/2006/relationships/hyperlink" Target="https://podminky.urs.cz/item/CS_URS_2024_02/997221561" TargetMode="External"/><Relationship Id="rId1" Type="http://schemas.openxmlformats.org/officeDocument/2006/relationships/hyperlink" Target="https://podminky.urs.cz/item/CS_URS_2024_02/113102211" TargetMode="External"/><Relationship Id="rId6" Type="http://schemas.openxmlformats.org/officeDocument/2006/relationships/hyperlink" Target="https://podminky.urs.cz/item/CS_URS_2024_02/113311121" TargetMode="External"/><Relationship Id="rId11" Type="http://schemas.openxmlformats.org/officeDocument/2006/relationships/hyperlink" Target="https://podminky.urs.cz/item/CS_URS_2024_02/167151111" TargetMode="External"/><Relationship Id="rId24" Type="http://schemas.openxmlformats.org/officeDocument/2006/relationships/hyperlink" Target="https://podminky.urs.cz/item/CS_URS_2024_02/767661811" TargetMode="External"/><Relationship Id="rId5" Type="http://schemas.openxmlformats.org/officeDocument/2006/relationships/hyperlink" Target="https://podminky.urs.cz/item/CS_URS_2024_02/113202111" TargetMode="External"/><Relationship Id="rId15" Type="http://schemas.openxmlformats.org/officeDocument/2006/relationships/hyperlink" Target="https://podminky.urs.cz/item/CS_URS_2024_02/966072811" TargetMode="External"/><Relationship Id="rId23" Type="http://schemas.openxmlformats.org/officeDocument/2006/relationships/hyperlink" Target="https://podminky.urs.cz/item/CS_URS_2024_02/997221873" TargetMode="External"/><Relationship Id="rId10" Type="http://schemas.openxmlformats.org/officeDocument/2006/relationships/hyperlink" Target="https://podminky.urs.cz/item/CS_URS_2024_02/162751119" TargetMode="External"/><Relationship Id="rId19" Type="http://schemas.openxmlformats.org/officeDocument/2006/relationships/hyperlink" Target="https://podminky.urs.cz/item/CS_URS_2024_02/997221559" TargetMode="External"/><Relationship Id="rId4" Type="http://schemas.openxmlformats.org/officeDocument/2006/relationships/hyperlink" Target="https://podminky.urs.cz/item/CS_URS_2024_02/113107222" TargetMode="External"/><Relationship Id="rId9" Type="http://schemas.openxmlformats.org/officeDocument/2006/relationships/hyperlink" Target="https://podminky.urs.cz/item/CS_URS_2024_02/162751117" TargetMode="External"/><Relationship Id="rId14" Type="http://schemas.openxmlformats.org/officeDocument/2006/relationships/hyperlink" Target="https://podminky.urs.cz/item/CS_URS_2024_02/966071711" TargetMode="External"/><Relationship Id="rId22" Type="http://schemas.openxmlformats.org/officeDocument/2006/relationships/hyperlink" Target="https://podminky.urs.cz/item/CS_URS_2024_02/9972216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62751119" TargetMode="External"/><Relationship Id="rId13" Type="http://schemas.openxmlformats.org/officeDocument/2006/relationships/hyperlink" Target="https://podminky.urs.cz/item/CS_URS_2024_02/961044111" TargetMode="External"/><Relationship Id="rId18" Type="http://schemas.openxmlformats.org/officeDocument/2006/relationships/hyperlink" Target="https://podminky.urs.cz/item/CS_URS_2024_02/997221551" TargetMode="External"/><Relationship Id="rId26" Type="http://schemas.openxmlformats.org/officeDocument/2006/relationships/drawing" Target="../drawings/drawing4.xml"/><Relationship Id="rId3" Type="http://schemas.openxmlformats.org/officeDocument/2006/relationships/hyperlink" Target="https://podminky.urs.cz/item/CS_URS_2024_02/113107121" TargetMode="External"/><Relationship Id="rId21" Type="http://schemas.openxmlformats.org/officeDocument/2006/relationships/hyperlink" Target="https://podminky.urs.cz/item/CS_URS_2024_02/997221569" TargetMode="External"/><Relationship Id="rId7" Type="http://schemas.openxmlformats.org/officeDocument/2006/relationships/hyperlink" Target="https://podminky.urs.cz/item/CS_URS_2024_02/162751117" TargetMode="External"/><Relationship Id="rId12" Type="http://schemas.openxmlformats.org/officeDocument/2006/relationships/hyperlink" Target="https://podminky.urs.cz/item/CS_URS_2024_02/944511811" TargetMode="External"/><Relationship Id="rId17" Type="http://schemas.openxmlformats.org/officeDocument/2006/relationships/hyperlink" Target="https://podminky.urs.cz/item/CS_URS_2024_02/997013871" TargetMode="External"/><Relationship Id="rId25" Type="http://schemas.openxmlformats.org/officeDocument/2006/relationships/hyperlink" Target="https://podminky.urs.cz/item/CS_URS_2024_02/783306807" TargetMode="External"/><Relationship Id="rId2" Type="http://schemas.openxmlformats.org/officeDocument/2006/relationships/hyperlink" Target="https://podminky.urs.cz/item/CS_URS_2024_02/113106121" TargetMode="External"/><Relationship Id="rId16" Type="http://schemas.openxmlformats.org/officeDocument/2006/relationships/hyperlink" Target="https://podminky.urs.cz/item/CS_URS_2024_02/966071721" TargetMode="External"/><Relationship Id="rId20" Type="http://schemas.openxmlformats.org/officeDocument/2006/relationships/hyperlink" Target="https://podminky.urs.cz/item/CS_URS_2024_02/997221561" TargetMode="External"/><Relationship Id="rId1" Type="http://schemas.openxmlformats.org/officeDocument/2006/relationships/hyperlink" Target="https://podminky.urs.cz/item/CS_URS_2024_02/113102311" TargetMode="External"/><Relationship Id="rId6" Type="http://schemas.openxmlformats.org/officeDocument/2006/relationships/hyperlink" Target="https://podminky.urs.cz/item/CS_URS_2024_02/122251104" TargetMode="External"/><Relationship Id="rId11" Type="http://schemas.openxmlformats.org/officeDocument/2006/relationships/hyperlink" Target="https://podminky.urs.cz/item/CS_URS_2024_02/171251201" TargetMode="External"/><Relationship Id="rId24" Type="http://schemas.openxmlformats.org/officeDocument/2006/relationships/hyperlink" Target="https://podminky.urs.cz/item/CS_URS_2024_02/997221873" TargetMode="External"/><Relationship Id="rId5" Type="http://schemas.openxmlformats.org/officeDocument/2006/relationships/hyperlink" Target="https://podminky.urs.cz/item/CS_URS_2024_02/113202111" TargetMode="External"/><Relationship Id="rId15" Type="http://schemas.openxmlformats.org/officeDocument/2006/relationships/hyperlink" Target="https://podminky.urs.cz/item/CS_URS_2024_02/966071711" TargetMode="External"/><Relationship Id="rId23" Type="http://schemas.openxmlformats.org/officeDocument/2006/relationships/hyperlink" Target="https://podminky.urs.cz/item/CS_URS_2024_02/997221861" TargetMode="External"/><Relationship Id="rId10" Type="http://schemas.openxmlformats.org/officeDocument/2006/relationships/hyperlink" Target="https://podminky.urs.cz/item/CS_URS_2024_02/171201231" TargetMode="External"/><Relationship Id="rId19" Type="http://schemas.openxmlformats.org/officeDocument/2006/relationships/hyperlink" Target="https://podminky.urs.cz/item/CS_URS_2024_02/997221559" TargetMode="External"/><Relationship Id="rId4" Type="http://schemas.openxmlformats.org/officeDocument/2006/relationships/hyperlink" Target="https://podminky.urs.cz/item/CS_URS_2024_02/113107121" TargetMode="External"/><Relationship Id="rId9" Type="http://schemas.openxmlformats.org/officeDocument/2006/relationships/hyperlink" Target="https://podminky.urs.cz/item/CS_URS_2024_02/167151111" TargetMode="External"/><Relationship Id="rId14" Type="http://schemas.openxmlformats.org/officeDocument/2006/relationships/hyperlink" Target="https://podminky.urs.cz/item/CS_URS_2024_02/966003810" TargetMode="External"/><Relationship Id="rId22" Type="http://schemas.openxmlformats.org/officeDocument/2006/relationships/hyperlink" Target="https://podminky.urs.cz/item/CS_URS_2024_02/9972216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1201231" TargetMode="External"/><Relationship Id="rId13" Type="http://schemas.openxmlformats.org/officeDocument/2006/relationships/hyperlink" Target="https://podminky.urs.cz/item/CS_URS_2024_02/966071711" TargetMode="External"/><Relationship Id="rId18" Type="http://schemas.openxmlformats.org/officeDocument/2006/relationships/hyperlink" Target="https://podminky.urs.cz/item/CS_URS_2024_02/997221561" TargetMode="External"/><Relationship Id="rId3" Type="http://schemas.openxmlformats.org/officeDocument/2006/relationships/hyperlink" Target="https://podminky.urs.cz/item/CS_URS_2024_02/113202111" TargetMode="External"/><Relationship Id="rId21" Type="http://schemas.openxmlformats.org/officeDocument/2006/relationships/hyperlink" Target="https://podminky.urs.cz/item/CS_URS_2024_02/997221861" TargetMode="External"/><Relationship Id="rId7" Type="http://schemas.openxmlformats.org/officeDocument/2006/relationships/hyperlink" Target="https://podminky.urs.cz/item/CS_URS_2024_02/167151111" TargetMode="External"/><Relationship Id="rId12" Type="http://schemas.openxmlformats.org/officeDocument/2006/relationships/hyperlink" Target="https://podminky.urs.cz/item/CS_URS_2024_02/966003810" TargetMode="External"/><Relationship Id="rId17" Type="http://schemas.openxmlformats.org/officeDocument/2006/relationships/hyperlink" Target="https://podminky.urs.cz/item/CS_URS_2024_02/997221559" TargetMode="External"/><Relationship Id="rId2" Type="http://schemas.openxmlformats.org/officeDocument/2006/relationships/hyperlink" Target="https://podminky.urs.cz/item/CS_URS_2024_02/113107122" TargetMode="External"/><Relationship Id="rId16" Type="http://schemas.openxmlformats.org/officeDocument/2006/relationships/hyperlink" Target="https://podminky.urs.cz/item/CS_URS_2024_02/997221551" TargetMode="External"/><Relationship Id="rId20" Type="http://schemas.openxmlformats.org/officeDocument/2006/relationships/hyperlink" Target="https://podminky.urs.cz/item/CS_URS_2024_02/997221612" TargetMode="External"/><Relationship Id="rId1" Type="http://schemas.openxmlformats.org/officeDocument/2006/relationships/hyperlink" Target="https://podminky.urs.cz/item/CS_URS_2024_02/113102211" TargetMode="External"/><Relationship Id="rId6" Type="http://schemas.openxmlformats.org/officeDocument/2006/relationships/hyperlink" Target="https://podminky.urs.cz/item/CS_URS_2024_02/162751119" TargetMode="External"/><Relationship Id="rId11" Type="http://schemas.openxmlformats.org/officeDocument/2006/relationships/hyperlink" Target="https://podminky.urs.cz/item/CS_URS_2024_02/961044111" TargetMode="External"/><Relationship Id="rId24" Type="http://schemas.openxmlformats.org/officeDocument/2006/relationships/drawing" Target="../drawings/drawing5.xml"/><Relationship Id="rId5" Type="http://schemas.openxmlformats.org/officeDocument/2006/relationships/hyperlink" Target="https://podminky.urs.cz/item/CS_URS_2024_02/162751117" TargetMode="External"/><Relationship Id="rId15" Type="http://schemas.openxmlformats.org/officeDocument/2006/relationships/hyperlink" Target="https://podminky.urs.cz/item/CS_URS_2024_02/997013871" TargetMode="External"/><Relationship Id="rId23" Type="http://schemas.openxmlformats.org/officeDocument/2006/relationships/hyperlink" Target="https://podminky.urs.cz/item/CS_URS_2024_02/783306807" TargetMode="External"/><Relationship Id="rId10" Type="http://schemas.openxmlformats.org/officeDocument/2006/relationships/hyperlink" Target="https://podminky.urs.cz/item/CS_URS_2024_02/944511811" TargetMode="External"/><Relationship Id="rId19" Type="http://schemas.openxmlformats.org/officeDocument/2006/relationships/hyperlink" Target="https://podminky.urs.cz/item/CS_URS_2024_02/997221569" TargetMode="External"/><Relationship Id="rId4" Type="http://schemas.openxmlformats.org/officeDocument/2006/relationships/hyperlink" Target="https://podminky.urs.cz/item/CS_URS_2024_02/122251104" TargetMode="External"/><Relationship Id="rId9" Type="http://schemas.openxmlformats.org/officeDocument/2006/relationships/hyperlink" Target="https://podminky.urs.cz/item/CS_URS_2024_02/171251201" TargetMode="External"/><Relationship Id="rId14" Type="http://schemas.openxmlformats.org/officeDocument/2006/relationships/hyperlink" Target="https://podminky.urs.cz/item/CS_URS_2024_02/966071721" TargetMode="External"/><Relationship Id="rId22" Type="http://schemas.openxmlformats.org/officeDocument/2006/relationships/hyperlink" Target="https://podminky.urs.cz/item/CS_URS_2024_02/99722187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7221561" TargetMode="External"/><Relationship Id="rId3" Type="http://schemas.openxmlformats.org/officeDocument/2006/relationships/hyperlink" Target="https://podminky.urs.cz/item/CS_URS_2024_02/113106011" TargetMode="External"/><Relationship Id="rId7" Type="http://schemas.openxmlformats.org/officeDocument/2006/relationships/hyperlink" Target="https://podminky.urs.cz/item/CS_URS_2024_02/997221559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https://podminky.urs.cz/item/CS_URS_2024_02/112151511" TargetMode="External"/><Relationship Id="rId1" Type="http://schemas.openxmlformats.org/officeDocument/2006/relationships/hyperlink" Target="https://podminky.urs.cz/item/CS_URS_2024_02/111212351" TargetMode="External"/><Relationship Id="rId6" Type="http://schemas.openxmlformats.org/officeDocument/2006/relationships/hyperlink" Target="https://podminky.urs.cz/item/CS_URS_2024_02/997221551" TargetMode="External"/><Relationship Id="rId11" Type="http://schemas.openxmlformats.org/officeDocument/2006/relationships/hyperlink" Target="https://podminky.urs.cz/item/CS_URS_2024_02/997221873" TargetMode="External"/><Relationship Id="rId5" Type="http://schemas.openxmlformats.org/officeDocument/2006/relationships/hyperlink" Target="https://podminky.urs.cz/item/CS_URS_2024_02/113204111" TargetMode="External"/><Relationship Id="rId10" Type="http://schemas.openxmlformats.org/officeDocument/2006/relationships/hyperlink" Target="https://podminky.urs.cz/item/CS_URS_2024_02/997221612" TargetMode="External"/><Relationship Id="rId4" Type="http://schemas.openxmlformats.org/officeDocument/2006/relationships/hyperlink" Target="https://podminky.urs.cz/item/CS_URS_2024_02/113107121" TargetMode="External"/><Relationship Id="rId9" Type="http://schemas.openxmlformats.org/officeDocument/2006/relationships/hyperlink" Target="https://podminky.urs.cz/item/CS_URS_2024_02/997221569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275351121" TargetMode="External"/><Relationship Id="rId18" Type="http://schemas.openxmlformats.org/officeDocument/2006/relationships/hyperlink" Target="https://podminky.urs.cz/item/CS_URS_2024_02/564201111" TargetMode="External"/><Relationship Id="rId26" Type="http://schemas.openxmlformats.org/officeDocument/2006/relationships/hyperlink" Target="https://podminky.urs.cz/item/CS_URS_2024_02/579291111" TargetMode="External"/><Relationship Id="rId39" Type="http://schemas.openxmlformats.org/officeDocument/2006/relationships/hyperlink" Target="https://podminky.urs.cz/item/CS_URS_2024_02/998767101" TargetMode="External"/><Relationship Id="rId21" Type="http://schemas.openxmlformats.org/officeDocument/2006/relationships/hyperlink" Target="https://podminky.urs.cz/item/CS_URS_2024_02/564751111" TargetMode="External"/><Relationship Id="rId34" Type="http://schemas.openxmlformats.org/officeDocument/2006/relationships/hyperlink" Target="https://podminky.urs.cz/item/CS_URS_2024_02/936124113" TargetMode="External"/><Relationship Id="rId7" Type="http://schemas.openxmlformats.org/officeDocument/2006/relationships/hyperlink" Target="https://podminky.urs.cz/item/CS_URS_2024_02/171201231" TargetMode="External"/><Relationship Id="rId12" Type="http://schemas.openxmlformats.org/officeDocument/2006/relationships/hyperlink" Target="https://podminky.urs.cz/item/CS_URS_2024_02/275313611" TargetMode="External"/><Relationship Id="rId17" Type="http://schemas.openxmlformats.org/officeDocument/2006/relationships/hyperlink" Target="https://podminky.urs.cz/item/CS_URS_2024_02/561121101" TargetMode="External"/><Relationship Id="rId25" Type="http://schemas.openxmlformats.org/officeDocument/2006/relationships/hyperlink" Target="https://podminky.urs.cz/item/CS_URS_2024_02/579231322" TargetMode="External"/><Relationship Id="rId33" Type="http://schemas.openxmlformats.org/officeDocument/2006/relationships/hyperlink" Target="https://podminky.urs.cz/item/CS_URS_2024_02/935113211" TargetMode="External"/><Relationship Id="rId38" Type="http://schemas.openxmlformats.org/officeDocument/2006/relationships/hyperlink" Target="https://podminky.urs.cz/item/CS_URS_2024_02/767531215" TargetMode="External"/><Relationship Id="rId2" Type="http://schemas.openxmlformats.org/officeDocument/2006/relationships/hyperlink" Target="https://podminky.urs.cz/item/CS_URS_2024_02/131251102" TargetMode="External"/><Relationship Id="rId16" Type="http://schemas.openxmlformats.org/officeDocument/2006/relationships/hyperlink" Target="https://podminky.urs.cz/item/CS_URS_2024_02/434313113" TargetMode="External"/><Relationship Id="rId20" Type="http://schemas.openxmlformats.org/officeDocument/2006/relationships/hyperlink" Target="https://podminky.urs.cz/item/CS_URS_2024_02/564730111" TargetMode="External"/><Relationship Id="rId29" Type="http://schemas.openxmlformats.org/officeDocument/2006/relationships/hyperlink" Target="https://podminky.urs.cz/item/CS_URS_2024_02/916231213" TargetMode="External"/><Relationship Id="rId1" Type="http://schemas.openxmlformats.org/officeDocument/2006/relationships/hyperlink" Target="https://podminky.urs.cz/item/CS_URS_2024_02/131213701" TargetMode="External"/><Relationship Id="rId6" Type="http://schemas.openxmlformats.org/officeDocument/2006/relationships/hyperlink" Target="https://podminky.urs.cz/item/CS_URS_2024_02/167151111" TargetMode="External"/><Relationship Id="rId11" Type="http://schemas.openxmlformats.org/officeDocument/2006/relationships/hyperlink" Target="https://podminky.urs.cz/item/CS_URS_2024_02/181951112" TargetMode="External"/><Relationship Id="rId24" Type="http://schemas.openxmlformats.org/officeDocument/2006/relationships/hyperlink" Target="https://podminky.urs.cz/item/CS_URS_2024_02/564942112" TargetMode="External"/><Relationship Id="rId32" Type="http://schemas.openxmlformats.org/officeDocument/2006/relationships/hyperlink" Target="https://podminky.urs.cz/item/CS_URS_2024_02/916271122" TargetMode="External"/><Relationship Id="rId37" Type="http://schemas.openxmlformats.org/officeDocument/2006/relationships/hyperlink" Target="https://podminky.urs.cz/item/CS_URS_2024_02/998222199" TargetMode="External"/><Relationship Id="rId40" Type="http://schemas.openxmlformats.org/officeDocument/2006/relationships/drawing" Target="../drawings/drawing7.xml"/><Relationship Id="rId5" Type="http://schemas.openxmlformats.org/officeDocument/2006/relationships/hyperlink" Target="https://podminky.urs.cz/item/CS_URS_2024_02/162751119" TargetMode="External"/><Relationship Id="rId15" Type="http://schemas.openxmlformats.org/officeDocument/2006/relationships/hyperlink" Target="https://podminky.urs.cz/item/CS_URS_2024_02/348101220" TargetMode="External"/><Relationship Id="rId23" Type="http://schemas.openxmlformats.org/officeDocument/2006/relationships/hyperlink" Target="https://podminky.urs.cz/item/CS_URS_2024_02/564861011" TargetMode="External"/><Relationship Id="rId28" Type="http://schemas.openxmlformats.org/officeDocument/2006/relationships/hyperlink" Target="https://podminky.urs.cz/item/CS_URS_2024_02/596911111" TargetMode="External"/><Relationship Id="rId36" Type="http://schemas.openxmlformats.org/officeDocument/2006/relationships/hyperlink" Target="https://podminky.urs.cz/item/CS_URS_2024_02/998222198" TargetMode="External"/><Relationship Id="rId10" Type="http://schemas.openxmlformats.org/officeDocument/2006/relationships/hyperlink" Target="https://podminky.urs.cz/item/CS_URS_2024_02/181411131" TargetMode="External"/><Relationship Id="rId19" Type="http://schemas.openxmlformats.org/officeDocument/2006/relationships/hyperlink" Target="https://podminky.urs.cz/item/CS_URS_2024_02/564710011" TargetMode="External"/><Relationship Id="rId31" Type="http://schemas.openxmlformats.org/officeDocument/2006/relationships/hyperlink" Target="https://podminky.urs.cz/item/CS_URS_2024_02/916231213" TargetMode="External"/><Relationship Id="rId4" Type="http://schemas.openxmlformats.org/officeDocument/2006/relationships/hyperlink" Target="https://podminky.urs.cz/item/CS_URS_2024_02/162751117" TargetMode="External"/><Relationship Id="rId9" Type="http://schemas.openxmlformats.org/officeDocument/2006/relationships/hyperlink" Target="https://podminky.urs.cz/item/CS_URS_2024_02/181351003" TargetMode="External"/><Relationship Id="rId14" Type="http://schemas.openxmlformats.org/officeDocument/2006/relationships/hyperlink" Target="https://podminky.urs.cz/item/CS_URS_2024_02/275351122" TargetMode="External"/><Relationship Id="rId22" Type="http://schemas.openxmlformats.org/officeDocument/2006/relationships/hyperlink" Target="https://podminky.urs.cz/item/CS_URS_2024_02/564801111" TargetMode="External"/><Relationship Id="rId27" Type="http://schemas.openxmlformats.org/officeDocument/2006/relationships/hyperlink" Target="https://podminky.urs.cz/item/CS_URS_2024_02/591211111" TargetMode="External"/><Relationship Id="rId30" Type="http://schemas.openxmlformats.org/officeDocument/2006/relationships/hyperlink" Target="https://podminky.urs.cz/item/CS_URS_2024_02/916231213" TargetMode="External"/><Relationship Id="rId35" Type="http://schemas.openxmlformats.org/officeDocument/2006/relationships/hyperlink" Target="https://podminky.urs.cz/item/CS_URS_2024_02/998222012" TargetMode="External"/><Relationship Id="rId8" Type="http://schemas.openxmlformats.org/officeDocument/2006/relationships/hyperlink" Target="https://podminky.urs.cz/item/CS_URS_2024_02/171251201" TargetMode="External"/><Relationship Id="rId3" Type="http://schemas.openxmlformats.org/officeDocument/2006/relationships/hyperlink" Target="https://podminky.urs.cz/item/CS_URS_2024_02/132251103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348101240" TargetMode="External"/><Relationship Id="rId18" Type="http://schemas.openxmlformats.org/officeDocument/2006/relationships/hyperlink" Target="https://podminky.urs.cz/item/CS_URS_2024_02/564801111" TargetMode="External"/><Relationship Id="rId26" Type="http://schemas.openxmlformats.org/officeDocument/2006/relationships/hyperlink" Target="https://podminky.urs.cz/item/CS_URS_2024_02/762115210" TargetMode="External"/><Relationship Id="rId3" Type="http://schemas.openxmlformats.org/officeDocument/2006/relationships/hyperlink" Target="https://podminky.urs.cz/item/CS_URS_2024_02/162751119" TargetMode="External"/><Relationship Id="rId21" Type="http://schemas.openxmlformats.org/officeDocument/2006/relationships/hyperlink" Target="https://podminky.urs.cz/item/CS_URS_2024_02/916231213" TargetMode="External"/><Relationship Id="rId34" Type="http://schemas.openxmlformats.org/officeDocument/2006/relationships/drawing" Target="../drawings/drawing8.xml"/><Relationship Id="rId7" Type="http://schemas.openxmlformats.org/officeDocument/2006/relationships/hyperlink" Target="https://podminky.urs.cz/item/CS_URS_2024_02/181951112" TargetMode="External"/><Relationship Id="rId12" Type="http://schemas.openxmlformats.org/officeDocument/2006/relationships/hyperlink" Target="https://podminky.urs.cz/item/CS_URS_2024_02/338171125" TargetMode="External"/><Relationship Id="rId17" Type="http://schemas.openxmlformats.org/officeDocument/2006/relationships/hyperlink" Target="https://podminky.urs.cz/item/CS_URS_2024_02/564751111" TargetMode="External"/><Relationship Id="rId25" Type="http://schemas.openxmlformats.org/officeDocument/2006/relationships/hyperlink" Target="https://podminky.urs.cz/item/CS_URS_2024_02/998222199" TargetMode="External"/><Relationship Id="rId33" Type="http://schemas.openxmlformats.org/officeDocument/2006/relationships/hyperlink" Target="https://podminky.urs.cz/item/CS_URS_2024_02/783327101" TargetMode="External"/><Relationship Id="rId2" Type="http://schemas.openxmlformats.org/officeDocument/2006/relationships/hyperlink" Target="https://podminky.urs.cz/item/CS_URS_2024_02/162751117" TargetMode="External"/><Relationship Id="rId16" Type="http://schemas.openxmlformats.org/officeDocument/2006/relationships/hyperlink" Target="https://podminky.urs.cz/item/CS_URS_2024_02/564730111" TargetMode="External"/><Relationship Id="rId20" Type="http://schemas.openxmlformats.org/officeDocument/2006/relationships/hyperlink" Target="https://podminky.urs.cz/item/CS_URS_2024_02/589811121" TargetMode="External"/><Relationship Id="rId29" Type="http://schemas.openxmlformats.org/officeDocument/2006/relationships/hyperlink" Target="https://podminky.urs.cz/item/CS_URS_2024_02/783128101" TargetMode="External"/><Relationship Id="rId1" Type="http://schemas.openxmlformats.org/officeDocument/2006/relationships/hyperlink" Target="https://podminky.urs.cz/item/CS_URS_2024_02/131252502" TargetMode="External"/><Relationship Id="rId6" Type="http://schemas.openxmlformats.org/officeDocument/2006/relationships/hyperlink" Target="https://podminky.urs.cz/item/CS_URS_2024_02/171251201" TargetMode="External"/><Relationship Id="rId11" Type="http://schemas.openxmlformats.org/officeDocument/2006/relationships/hyperlink" Target="https://podminky.urs.cz/item/CS_URS_2024_02/338171123" TargetMode="External"/><Relationship Id="rId24" Type="http://schemas.openxmlformats.org/officeDocument/2006/relationships/hyperlink" Target="https://podminky.urs.cz/item/CS_URS_2024_02/998222198" TargetMode="External"/><Relationship Id="rId32" Type="http://schemas.openxmlformats.org/officeDocument/2006/relationships/hyperlink" Target="https://podminky.urs.cz/item/CS_URS_2024_02/783324101" TargetMode="External"/><Relationship Id="rId5" Type="http://schemas.openxmlformats.org/officeDocument/2006/relationships/hyperlink" Target="https://podminky.urs.cz/item/CS_URS_2024_02/171201231" TargetMode="External"/><Relationship Id="rId15" Type="http://schemas.openxmlformats.org/officeDocument/2006/relationships/hyperlink" Target="https://podminky.urs.cz/item/CS_URS_2024_02/564710011" TargetMode="External"/><Relationship Id="rId23" Type="http://schemas.openxmlformats.org/officeDocument/2006/relationships/hyperlink" Target="https://podminky.urs.cz/item/CS_URS_2024_02/998222012" TargetMode="External"/><Relationship Id="rId28" Type="http://schemas.openxmlformats.org/officeDocument/2006/relationships/hyperlink" Target="https://podminky.urs.cz/item/CS_URS_2024_02/783101403" TargetMode="External"/><Relationship Id="rId10" Type="http://schemas.openxmlformats.org/officeDocument/2006/relationships/hyperlink" Target="https://podminky.urs.cz/item/CS_URS_2024_02/275352111" TargetMode="External"/><Relationship Id="rId19" Type="http://schemas.openxmlformats.org/officeDocument/2006/relationships/hyperlink" Target="https://podminky.urs.cz/item/CS_URS_2024_02/589211111" TargetMode="External"/><Relationship Id="rId31" Type="http://schemas.openxmlformats.org/officeDocument/2006/relationships/hyperlink" Target="https://podminky.urs.cz/item/CS_URS_2024_02/783301401" TargetMode="External"/><Relationship Id="rId4" Type="http://schemas.openxmlformats.org/officeDocument/2006/relationships/hyperlink" Target="https://podminky.urs.cz/item/CS_URS_2024_02/167151101" TargetMode="External"/><Relationship Id="rId9" Type="http://schemas.openxmlformats.org/officeDocument/2006/relationships/hyperlink" Target="https://podminky.urs.cz/item/CS_URS_2024_02/275313611" TargetMode="External"/><Relationship Id="rId14" Type="http://schemas.openxmlformats.org/officeDocument/2006/relationships/hyperlink" Target="https://podminky.urs.cz/item/CS_URS_2024_02/564201111" TargetMode="External"/><Relationship Id="rId22" Type="http://schemas.openxmlformats.org/officeDocument/2006/relationships/hyperlink" Target="https://podminky.urs.cz/item/CS_URS_2024_02/919726123" TargetMode="External"/><Relationship Id="rId27" Type="http://schemas.openxmlformats.org/officeDocument/2006/relationships/hyperlink" Target="https://podminky.urs.cz/item/CS_URS_2024_02/998762101" TargetMode="External"/><Relationship Id="rId30" Type="http://schemas.openxmlformats.org/officeDocument/2006/relationships/hyperlink" Target="https://podminky.urs.cz/item/CS_URS_2024_02/783301311" TargetMode="External"/><Relationship Id="rId8" Type="http://schemas.openxmlformats.org/officeDocument/2006/relationships/hyperlink" Target="https://podminky.urs.cz/item/CS_URS_2024_02/219991115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338171125" TargetMode="External"/><Relationship Id="rId18" Type="http://schemas.openxmlformats.org/officeDocument/2006/relationships/hyperlink" Target="https://podminky.urs.cz/item/CS_URS_2024_02/564751111" TargetMode="External"/><Relationship Id="rId26" Type="http://schemas.openxmlformats.org/officeDocument/2006/relationships/hyperlink" Target="https://podminky.urs.cz/item/CS_URS_2024_02/998222199" TargetMode="External"/><Relationship Id="rId3" Type="http://schemas.openxmlformats.org/officeDocument/2006/relationships/hyperlink" Target="https://podminky.urs.cz/item/CS_URS_2024_02/162751119" TargetMode="External"/><Relationship Id="rId21" Type="http://schemas.openxmlformats.org/officeDocument/2006/relationships/hyperlink" Target="https://podminky.urs.cz/item/CS_URS_2024_02/579291111" TargetMode="External"/><Relationship Id="rId34" Type="http://schemas.openxmlformats.org/officeDocument/2006/relationships/hyperlink" Target="https://podminky.urs.cz/item/CS_URS_2024_02/783324101" TargetMode="External"/><Relationship Id="rId7" Type="http://schemas.openxmlformats.org/officeDocument/2006/relationships/hyperlink" Target="https://podminky.urs.cz/item/CS_URS_2024_02/181951112" TargetMode="External"/><Relationship Id="rId12" Type="http://schemas.openxmlformats.org/officeDocument/2006/relationships/hyperlink" Target="https://podminky.urs.cz/item/CS_URS_2024_02/338171123" TargetMode="External"/><Relationship Id="rId17" Type="http://schemas.openxmlformats.org/officeDocument/2006/relationships/hyperlink" Target="https://podminky.urs.cz/item/CS_URS_2024_02/564730111" TargetMode="External"/><Relationship Id="rId25" Type="http://schemas.openxmlformats.org/officeDocument/2006/relationships/hyperlink" Target="https://podminky.urs.cz/item/CS_URS_2024_02/998222198" TargetMode="External"/><Relationship Id="rId33" Type="http://schemas.openxmlformats.org/officeDocument/2006/relationships/hyperlink" Target="https://podminky.urs.cz/item/CS_URS_2024_02/783301401" TargetMode="External"/><Relationship Id="rId2" Type="http://schemas.openxmlformats.org/officeDocument/2006/relationships/hyperlink" Target="https://podminky.urs.cz/item/CS_URS_2024_02/162751117" TargetMode="External"/><Relationship Id="rId16" Type="http://schemas.openxmlformats.org/officeDocument/2006/relationships/hyperlink" Target="https://podminky.urs.cz/item/CS_URS_2024_02/564710011" TargetMode="External"/><Relationship Id="rId20" Type="http://schemas.openxmlformats.org/officeDocument/2006/relationships/hyperlink" Target="https://podminky.urs.cz/item/CS_URS_2024_02/579231322" TargetMode="External"/><Relationship Id="rId29" Type="http://schemas.openxmlformats.org/officeDocument/2006/relationships/hyperlink" Target="https://podminky.urs.cz/item/CS_URS_2024_02/998767101" TargetMode="External"/><Relationship Id="rId1" Type="http://schemas.openxmlformats.org/officeDocument/2006/relationships/hyperlink" Target="https://podminky.urs.cz/item/CS_URS_2024_02/131252502" TargetMode="External"/><Relationship Id="rId6" Type="http://schemas.openxmlformats.org/officeDocument/2006/relationships/hyperlink" Target="https://podminky.urs.cz/item/CS_URS_2024_02/171251201" TargetMode="External"/><Relationship Id="rId11" Type="http://schemas.openxmlformats.org/officeDocument/2006/relationships/hyperlink" Target="https://podminky.urs.cz/item/CS_URS_2024_02/275352111" TargetMode="External"/><Relationship Id="rId24" Type="http://schemas.openxmlformats.org/officeDocument/2006/relationships/hyperlink" Target="https://podminky.urs.cz/item/CS_URS_2024_02/998222012" TargetMode="External"/><Relationship Id="rId32" Type="http://schemas.openxmlformats.org/officeDocument/2006/relationships/hyperlink" Target="https://podminky.urs.cz/item/CS_URS_2024_02/783301311" TargetMode="External"/><Relationship Id="rId5" Type="http://schemas.openxmlformats.org/officeDocument/2006/relationships/hyperlink" Target="https://podminky.urs.cz/item/CS_URS_2024_02/171201231" TargetMode="External"/><Relationship Id="rId15" Type="http://schemas.openxmlformats.org/officeDocument/2006/relationships/hyperlink" Target="https://podminky.urs.cz/item/CS_URS_2024_02/564201111" TargetMode="External"/><Relationship Id="rId23" Type="http://schemas.openxmlformats.org/officeDocument/2006/relationships/hyperlink" Target="https://podminky.urs.cz/item/CS_URS_2024_02/919726123" TargetMode="External"/><Relationship Id="rId28" Type="http://schemas.openxmlformats.org/officeDocument/2006/relationships/hyperlink" Target="https://podminky.urs.cz/item/CS_URS_2024_02/998762101" TargetMode="External"/><Relationship Id="rId36" Type="http://schemas.openxmlformats.org/officeDocument/2006/relationships/drawing" Target="../drawings/drawing9.xml"/><Relationship Id="rId10" Type="http://schemas.openxmlformats.org/officeDocument/2006/relationships/hyperlink" Target="https://podminky.urs.cz/item/CS_URS_2024_02/275313811" TargetMode="External"/><Relationship Id="rId19" Type="http://schemas.openxmlformats.org/officeDocument/2006/relationships/hyperlink" Target="https://podminky.urs.cz/item/CS_URS_2024_02/564801111" TargetMode="External"/><Relationship Id="rId31" Type="http://schemas.openxmlformats.org/officeDocument/2006/relationships/hyperlink" Target="https://podminky.urs.cz/item/CS_URS_2024_02/783128101" TargetMode="External"/><Relationship Id="rId4" Type="http://schemas.openxmlformats.org/officeDocument/2006/relationships/hyperlink" Target="https://podminky.urs.cz/item/CS_URS_2024_02/167151101" TargetMode="External"/><Relationship Id="rId9" Type="http://schemas.openxmlformats.org/officeDocument/2006/relationships/hyperlink" Target="https://podminky.urs.cz/item/CS_URS_2024_02/275313611" TargetMode="External"/><Relationship Id="rId14" Type="http://schemas.openxmlformats.org/officeDocument/2006/relationships/hyperlink" Target="https://podminky.urs.cz/item/CS_URS_2024_02/348101240" TargetMode="External"/><Relationship Id="rId22" Type="http://schemas.openxmlformats.org/officeDocument/2006/relationships/hyperlink" Target="https://podminky.urs.cz/item/CS_URS_2024_02/916231213" TargetMode="External"/><Relationship Id="rId27" Type="http://schemas.openxmlformats.org/officeDocument/2006/relationships/hyperlink" Target="https://podminky.urs.cz/item/CS_URS_2024_02/762115210" TargetMode="External"/><Relationship Id="rId30" Type="http://schemas.openxmlformats.org/officeDocument/2006/relationships/hyperlink" Target="https://podminky.urs.cz/item/CS_URS_2024_02/783101403" TargetMode="External"/><Relationship Id="rId35" Type="http://schemas.openxmlformats.org/officeDocument/2006/relationships/hyperlink" Target="https://podminky.urs.cz/item/CS_URS_2024_02/783327101" TargetMode="External"/><Relationship Id="rId8" Type="http://schemas.openxmlformats.org/officeDocument/2006/relationships/hyperlink" Target="https://podminky.urs.cz/item/CS_URS_2024_02/2199911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0" t="s">
        <v>6</v>
      </c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01" t="s">
        <v>15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20"/>
      <c r="BE5" s="298" t="s">
        <v>16</v>
      </c>
      <c r="BS5" s="17" t="s">
        <v>7</v>
      </c>
    </row>
    <row r="6" spans="1:74" ht="36.950000000000003" customHeight="1">
      <c r="B6" s="20"/>
      <c r="D6" s="26" t="s">
        <v>17</v>
      </c>
      <c r="K6" s="302" t="s">
        <v>18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20"/>
      <c r="BE6" s="299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99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9"/>
      <c r="BS8" s="17" t="s">
        <v>7</v>
      </c>
    </row>
    <row r="9" spans="1:74" ht="14.45" customHeight="1">
      <c r="B9" s="20"/>
      <c r="AR9" s="20"/>
      <c r="BE9" s="299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99"/>
      <c r="BS10" s="17" t="s">
        <v>7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3</v>
      </c>
      <c r="AR11" s="20"/>
      <c r="BE11" s="299"/>
      <c r="BS11" s="17" t="s">
        <v>7</v>
      </c>
    </row>
    <row r="12" spans="1:74" ht="6.95" customHeight="1">
      <c r="B12" s="20"/>
      <c r="AR12" s="20"/>
      <c r="BE12" s="299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99"/>
      <c r="BS13" s="17" t="s">
        <v>7</v>
      </c>
    </row>
    <row r="14" spans="1:74" ht="12.75">
      <c r="B14" s="20"/>
      <c r="E14" s="303" t="s">
        <v>30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7" t="s">
        <v>28</v>
      </c>
      <c r="AN14" s="29" t="s">
        <v>30</v>
      </c>
      <c r="AR14" s="20"/>
      <c r="BE14" s="299"/>
      <c r="BS14" s="17" t="s">
        <v>7</v>
      </c>
    </row>
    <row r="15" spans="1:74" ht="6.95" customHeight="1">
      <c r="B15" s="20"/>
      <c r="AR15" s="20"/>
      <c r="BE15" s="299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299"/>
      <c r="BS16" s="17" t="s">
        <v>4</v>
      </c>
    </row>
    <row r="17" spans="2:71" ht="18.399999999999999" customHeight="1">
      <c r="B17" s="20"/>
      <c r="E17" s="25" t="s">
        <v>27</v>
      </c>
      <c r="AK17" s="27" t="s">
        <v>28</v>
      </c>
      <c r="AN17" s="25" t="s">
        <v>3</v>
      </c>
      <c r="AR17" s="20"/>
      <c r="BE17" s="299"/>
      <c r="BS17" s="17" t="s">
        <v>32</v>
      </c>
    </row>
    <row r="18" spans="2:71" ht="6.95" customHeight="1">
      <c r="B18" s="20"/>
      <c r="AR18" s="20"/>
      <c r="BE18" s="299"/>
      <c r="BS18" s="17" t="s">
        <v>7</v>
      </c>
    </row>
    <row r="19" spans="2:71" ht="12" customHeight="1">
      <c r="B19" s="20"/>
      <c r="D19" s="27" t="s">
        <v>33</v>
      </c>
      <c r="AK19" s="27" t="s">
        <v>26</v>
      </c>
      <c r="AN19" s="25" t="s">
        <v>3</v>
      </c>
      <c r="AR19" s="20"/>
      <c r="BE19" s="299"/>
      <c r="BS19" s="17" t="s">
        <v>7</v>
      </c>
    </row>
    <row r="20" spans="2:71" ht="18.399999999999999" customHeight="1">
      <c r="B20" s="20"/>
      <c r="E20" s="25" t="s">
        <v>34</v>
      </c>
      <c r="AK20" s="27" t="s">
        <v>28</v>
      </c>
      <c r="AN20" s="25" t="s">
        <v>3</v>
      </c>
      <c r="AR20" s="20"/>
      <c r="BE20" s="299"/>
      <c r="BS20" s="17" t="s">
        <v>4</v>
      </c>
    </row>
    <row r="21" spans="2:71" ht="6.95" customHeight="1">
      <c r="B21" s="20"/>
      <c r="AR21" s="20"/>
      <c r="BE21" s="299"/>
    </row>
    <row r="22" spans="2:71" ht="12" customHeight="1">
      <c r="B22" s="20"/>
      <c r="D22" s="27" t="s">
        <v>35</v>
      </c>
      <c r="AR22" s="20"/>
      <c r="BE22" s="299"/>
    </row>
    <row r="23" spans="2:71" ht="47.25" customHeight="1">
      <c r="B23" s="20"/>
      <c r="E23" s="305" t="s">
        <v>36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0"/>
      <c r="BE23" s="299"/>
    </row>
    <row r="24" spans="2:71" ht="6.95" customHeight="1">
      <c r="B24" s="20"/>
      <c r="AR24" s="20"/>
      <c r="BE24" s="29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9"/>
    </row>
    <row r="26" spans="2:71" s="1" customFormat="1" ht="25.9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06">
        <f>ROUND(AG54,2)</f>
        <v>0</v>
      </c>
      <c r="AL26" s="307"/>
      <c r="AM26" s="307"/>
      <c r="AN26" s="307"/>
      <c r="AO26" s="307"/>
      <c r="AR26" s="32"/>
      <c r="BE26" s="299"/>
    </row>
    <row r="27" spans="2:71" s="1" customFormat="1" ht="6.95" customHeight="1">
      <c r="B27" s="32"/>
      <c r="AR27" s="32"/>
      <c r="BE27" s="299"/>
    </row>
    <row r="28" spans="2:71" s="1" customFormat="1" ht="12.75">
      <c r="B28" s="32"/>
      <c r="L28" s="308" t="s">
        <v>38</v>
      </c>
      <c r="M28" s="308"/>
      <c r="N28" s="308"/>
      <c r="O28" s="308"/>
      <c r="P28" s="308"/>
      <c r="W28" s="308" t="s">
        <v>39</v>
      </c>
      <c r="X28" s="308"/>
      <c r="Y28" s="308"/>
      <c r="Z28" s="308"/>
      <c r="AA28" s="308"/>
      <c r="AB28" s="308"/>
      <c r="AC28" s="308"/>
      <c r="AD28" s="308"/>
      <c r="AE28" s="308"/>
      <c r="AK28" s="308" t="s">
        <v>40</v>
      </c>
      <c r="AL28" s="308"/>
      <c r="AM28" s="308"/>
      <c r="AN28" s="308"/>
      <c r="AO28" s="308"/>
      <c r="AR28" s="32"/>
      <c r="BE28" s="299"/>
    </row>
    <row r="29" spans="2:71" s="2" customFormat="1" ht="14.45" customHeight="1">
      <c r="B29" s="36"/>
      <c r="D29" s="27" t="s">
        <v>41</v>
      </c>
      <c r="F29" s="27" t="s">
        <v>42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6"/>
      <c r="BE29" s="300"/>
    </row>
    <row r="30" spans="2:71" s="2" customFormat="1" ht="14.45" customHeight="1">
      <c r="B30" s="36"/>
      <c r="F30" s="27" t="s">
        <v>43</v>
      </c>
      <c r="L30" s="290">
        <v>0.12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6"/>
      <c r="BE30" s="300"/>
    </row>
    <row r="31" spans="2:71" s="2" customFormat="1" ht="14.45" hidden="1" customHeight="1">
      <c r="B31" s="36"/>
      <c r="F31" s="27" t="s">
        <v>44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6"/>
      <c r="BE31" s="300"/>
    </row>
    <row r="32" spans="2:71" s="2" customFormat="1" ht="14.45" hidden="1" customHeight="1">
      <c r="B32" s="36"/>
      <c r="F32" s="27" t="s">
        <v>45</v>
      </c>
      <c r="L32" s="290">
        <v>0.12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6"/>
      <c r="BE32" s="300"/>
    </row>
    <row r="33" spans="2:44" s="2" customFormat="1" ht="14.45" hidden="1" customHeight="1">
      <c r="B33" s="36"/>
      <c r="F33" s="27" t="s">
        <v>46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94" t="s">
        <v>49</v>
      </c>
      <c r="Y35" s="292"/>
      <c r="Z35" s="292"/>
      <c r="AA35" s="292"/>
      <c r="AB35" s="292"/>
      <c r="AC35" s="39"/>
      <c r="AD35" s="39"/>
      <c r="AE35" s="39"/>
      <c r="AF35" s="39"/>
      <c r="AG35" s="39"/>
      <c r="AH35" s="39"/>
      <c r="AI35" s="39"/>
      <c r="AJ35" s="39"/>
      <c r="AK35" s="291">
        <f>SUM(AK26:AK33)</f>
        <v>0</v>
      </c>
      <c r="AL35" s="292"/>
      <c r="AM35" s="292"/>
      <c r="AN35" s="292"/>
      <c r="AO35" s="293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50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2024_24</v>
      </c>
      <c r="AR44" s="45"/>
    </row>
    <row r="45" spans="2:44" s="4" customFormat="1" ht="36.950000000000003" customHeight="1">
      <c r="B45" s="46"/>
      <c r="C45" s="47" t="s">
        <v>17</v>
      </c>
      <c r="L45" s="295" t="str">
        <f>K6</f>
        <v>Areál RAK - revitalizace kondičního areálu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Praha, Modřany</v>
      </c>
      <c r="AI47" s="27" t="s">
        <v>23</v>
      </c>
      <c r="AM47" s="275" t="str">
        <f>IF(AN8= "","",AN8)</f>
        <v>17. 12. 2024</v>
      </c>
      <c r="AN47" s="275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 xml:space="preserve"> </v>
      </c>
      <c r="AI49" s="27" t="s">
        <v>31</v>
      </c>
      <c r="AM49" s="276" t="str">
        <f>IF(E17="","",E17)</f>
        <v xml:space="preserve"> </v>
      </c>
      <c r="AN49" s="277"/>
      <c r="AO49" s="277"/>
      <c r="AP49" s="277"/>
      <c r="AR49" s="32"/>
      <c r="AS49" s="283" t="s">
        <v>51</v>
      </c>
      <c r="AT49" s="284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7" customHeight="1">
      <c r="B50" s="32"/>
      <c r="C50" s="27" t="s">
        <v>29</v>
      </c>
      <c r="L50" s="3" t="str">
        <f>IF(E14= "Vyplň údaj","",E14)</f>
        <v/>
      </c>
      <c r="AI50" s="27" t="s">
        <v>33</v>
      </c>
      <c r="AM50" s="276" t="str">
        <f>IF(E20="","",E20)</f>
        <v>Petr Macek, Otevřená 680/7, Kuřim 664 34</v>
      </c>
      <c r="AN50" s="277"/>
      <c r="AO50" s="277"/>
      <c r="AP50" s="277"/>
      <c r="AR50" s="32"/>
      <c r="AS50" s="285"/>
      <c r="AT50" s="286"/>
      <c r="BD50" s="53"/>
    </row>
    <row r="51" spans="1:91" s="1" customFormat="1" ht="10.9" customHeight="1">
      <c r="B51" s="32"/>
      <c r="AR51" s="32"/>
      <c r="AS51" s="285"/>
      <c r="AT51" s="286"/>
      <c r="BD51" s="53"/>
    </row>
    <row r="52" spans="1:91" s="1" customFormat="1" ht="29.25" customHeight="1">
      <c r="B52" s="32"/>
      <c r="C52" s="310" t="s">
        <v>52</v>
      </c>
      <c r="D52" s="279"/>
      <c r="E52" s="279"/>
      <c r="F52" s="279"/>
      <c r="G52" s="279"/>
      <c r="H52" s="54"/>
      <c r="I52" s="278" t="s">
        <v>53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2" t="s">
        <v>54</v>
      </c>
      <c r="AH52" s="279"/>
      <c r="AI52" s="279"/>
      <c r="AJ52" s="279"/>
      <c r="AK52" s="279"/>
      <c r="AL52" s="279"/>
      <c r="AM52" s="279"/>
      <c r="AN52" s="278" t="s">
        <v>55</v>
      </c>
      <c r="AO52" s="279"/>
      <c r="AP52" s="279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7">
        <f>ROUND(SUM(AG55:AG64),2)</f>
        <v>0</v>
      </c>
      <c r="AH54" s="297"/>
      <c r="AI54" s="297"/>
      <c r="AJ54" s="297"/>
      <c r="AK54" s="297"/>
      <c r="AL54" s="297"/>
      <c r="AM54" s="297"/>
      <c r="AN54" s="287">
        <f t="shared" ref="AN54:AN64" si="0">SUM(AG54,AT54)</f>
        <v>0</v>
      </c>
      <c r="AO54" s="287"/>
      <c r="AP54" s="287"/>
      <c r="AQ54" s="64" t="s">
        <v>3</v>
      </c>
      <c r="AR54" s="60"/>
      <c r="AS54" s="65">
        <f>ROUND(SUM(AS55:AS64),2)</f>
        <v>0</v>
      </c>
      <c r="AT54" s="66">
        <f t="shared" ref="AT54:AT64" si="1">ROUND(SUM(AV54:AW54),2)</f>
        <v>0</v>
      </c>
      <c r="AU54" s="67">
        <f>ROUND(SUM(AU55:AU64),5)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ROUND(SUM(AZ55:AZ64),2)</f>
        <v>0</v>
      </c>
      <c r="BA54" s="66">
        <f>ROUND(SUM(BA55:BA64),2)</f>
        <v>0</v>
      </c>
      <c r="BB54" s="66">
        <f>ROUND(SUM(BB55:BB64),2)</f>
        <v>0</v>
      </c>
      <c r="BC54" s="66">
        <f>ROUND(SUM(BC55:BC64),2)</f>
        <v>0</v>
      </c>
      <c r="BD54" s="68">
        <f>ROUND(SUM(BD55:BD64),2)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3</v>
      </c>
    </row>
    <row r="55" spans="1:91" s="6" customFormat="1" ht="16.5" customHeight="1">
      <c r="A55" s="71" t="s">
        <v>75</v>
      </c>
      <c r="B55" s="72"/>
      <c r="C55" s="73"/>
      <c r="D55" s="309" t="s">
        <v>76</v>
      </c>
      <c r="E55" s="309"/>
      <c r="F55" s="309"/>
      <c r="G55" s="309"/>
      <c r="H55" s="309"/>
      <c r="I55" s="74"/>
      <c r="J55" s="309" t="s">
        <v>77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273">
        <f>'00 - Vedlejší rozpočtové ...'!J30</f>
        <v>0</v>
      </c>
      <c r="AH55" s="274"/>
      <c r="AI55" s="274"/>
      <c r="AJ55" s="274"/>
      <c r="AK55" s="274"/>
      <c r="AL55" s="274"/>
      <c r="AM55" s="274"/>
      <c r="AN55" s="273">
        <f t="shared" si="0"/>
        <v>0</v>
      </c>
      <c r="AO55" s="274"/>
      <c r="AP55" s="274"/>
      <c r="AQ55" s="75" t="s">
        <v>78</v>
      </c>
      <c r="AR55" s="72"/>
      <c r="AS55" s="76">
        <v>0</v>
      </c>
      <c r="AT55" s="77">
        <f t="shared" si="1"/>
        <v>0</v>
      </c>
      <c r="AU55" s="78">
        <f>'00 - Vedlejší rozpočtové ...'!P86</f>
        <v>0</v>
      </c>
      <c r="AV55" s="77">
        <f>'00 - Vedlejší rozpočtové ...'!J33</f>
        <v>0</v>
      </c>
      <c r="AW55" s="77">
        <f>'00 - Vedlejší rozpočtové ...'!J34</f>
        <v>0</v>
      </c>
      <c r="AX55" s="77">
        <f>'00 - Vedlejší rozpočtové ...'!J35</f>
        <v>0</v>
      </c>
      <c r="AY55" s="77">
        <f>'00 - Vedlejší rozpočtové ...'!J36</f>
        <v>0</v>
      </c>
      <c r="AZ55" s="77">
        <f>'00 - Vedlejší rozpočtové ...'!F33</f>
        <v>0</v>
      </c>
      <c r="BA55" s="77">
        <f>'00 - Vedlejší rozpočtové ...'!F34</f>
        <v>0</v>
      </c>
      <c r="BB55" s="77">
        <f>'00 - Vedlejší rozpočtové ...'!F35</f>
        <v>0</v>
      </c>
      <c r="BC55" s="77">
        <f>'00 - Vedlejší rozpočtové ...'!F36</f>
        <v>0</v>
      </c>
      <c r="BD55" s="79">
        <f>'00 - Vedlejší rozpočtové ...'!F37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3</v>
      </c>
      <c r="CM55" s="80" t="s">
        <v>81</v>
      </c>
    </row>
    <row r="56" spans="1:91" s="6" customFormat="1" ht="24.75" customHeight="1">
      <c r="A56" s="71" t="s">
        <v>75</v>
      </c>
      <c r="B56" s="72"/>
      <c r="C56" s="73"/>
      <c r="D56" s="309" t="s">
        <v>82</v>
      </c>
      <c r="E56" s="309"/>
      <c r="F56" s="309"/>
      <c r="G56" s="309"/>
      <c r="H56" s="309"/>
      <c r="I56" s="74"/>
      <c r="J56" s="309" t="s">
        <v>83</v>
      </c>
      <c r="K56" s="309"/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273">
        <f>'B - SO 01 - Zpevněné ploc...'!J30</f>
        <v>0</v>
      </c>
      <c r="AH56" s="274"/>
      <c r="AI56" s="274"/>
      <c r="AJ56" s="274"/>
      <c r="AK56" s="274"/>
      <c r="AL56" s="274"/>
      <c r="AM56" s="274"/>
      <c r="AN56" s="273">
        <f t="shared" si="0"/>
        <v>0</v>
      </c>
      <c r="AO56" s="274"/>
      <c r="AP56" s="274"/>
      <c r="AQ56" s="75" t="s">
        <v>78</v>
      </c>
      <c r="AR56" s="72"/>
      <c r="AS56" s="76">
        <v>0</v>
      </c>
      <c r="AT56" s="77">
        <f t="shared" si="1"/>
        <v>0</v>
      </c>
      <c r="AU56" s="78">
        <f>'B - SO 01 - Zpevněné ploc...'!P85</f>
        <v>0</v>
      </c>
      <c r="AV56" s="77">
        <f>'B - SO 01 - Zpevněné ploc...'!J33</f>
        <v>0</v>
      </c>
      <c r="AW56" s="77">
        <f>'B - SO 01 - Zpevněné ploc...'!J34</f>
        <v>0</v>
      </c>
      <c r="AX56" s="77">
        <f>'B - SO 01 - Zpevněné ploc...'!J35</f>
        <v>0</v>
      </c>
      <c r="AY56" s="77">
        <f>'B - SO 01 - Zpevněné ploc...'!J36</f>
        <v>0</v>
      </c>
      <c r="AZ56" s="77">
        <f>'B - SO 01 - Zpevněné ploc...'!F33</f>
        <v>0</v>
      </c>
      <c r="BA56" s="77">
        <f>'B - SO 01 - Zpevněné ploc...'!F34</f>
        <v>0</v>
      </c>
      <c r="BB56" s="77">
        <f>'B - SO 01 - Zpevněné ploc...'!F35</f>
        <v>0</v>
      </c>
      <c r="BC56" s="77">
        <f>'B - SO 01 - Zpevněné ploc...'!F36</f>
        <v>0</v>
      </c>
      <c r="BD56" s="79">
        <f>'B - SO 01 - Zpevněné ploc...'!F37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3</v>
      </c>
      <c r="CM56" s="80" t="s">
        <v>81</v>
      </c>
    </row>
    <row r="57" spans="1:91" s="6" customFormat="1" ht="24.75" customHeight="1">
      <c r="A57" s="71" t="s">
        <v>75</v>
      </c>
      <c r="B57" s="72"/>
      <c r="C57" s="73"/>
      <c r="D57" s="309" t="s">
        <v>85</v>
      </c>
      <c r="E57" s="309"/>
      <c r="F57" s="309"/>
      <c r="G57" s="309"/>
      <c r="H57" s="309"/>
      <c r="I57" s="74"/>
      <c r="J57" s="309" t="s">
        <v>86</v>
      </c>
      <c r="K57" s="309"/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273">
        <f>'B - SO 02 - Fotbalové hřiště'!J30</f>
        <v>0</v>
      </c>
      <c r="AH57" s="274"/>
      <c r="AI57" s="274"/>
      <c r="AJ57" s="274"/>
      <c r="AK57" s="274"/>
      <c r="AL57" s="274"/>
      <c r="AM57" s="274"/>
      <c r="AN57" s="273">
        <f t="shared" si="0"/>
        <v>0</v>
      </c>
      <c r="AO57" s="274"/>
      <c r="AP57" s="274"/>
      <c r="AQ57" s="75" t="s">
        <v>78</v>
      </c>
      <c r="AR57" s="72"/>
      <c r="AS57" s="76">
        <v>0</v>
      </c>
      <c r="AT57" s="77">
        <f t="shared" si="1"/>
        <v>0</v>
      </c>
      <c r="AU57" s="78">
        <f>'B - SO 02 - Fotbalové hřiště'!P85</f>
        <v>0</v>
      </c>
      <c r="AV57" s="77">
        <f>'B - SO 02 - Fotbalové hřiště'!J33</f>
        <v>0</v>
      </c>
      <c r="AW57" s="77">
        <f>'B - SO 02 - Fotbalové hřiště'!J34</f>
        <v>0</v>
      </c>
      <c r="AX57" s="77">
        <f>'B - SO 02 - Fotbalové hřiště'!J35</f>
        <v>0</v>
      </c>
      <c r="AY57" s="77">
        <f>'B - SO 02 - Fotbalové hřiště'!J36</f>
        <v>0</v>
      </c>
      <c r="AZ57" s="77">
        <f>'B - SO 02 - Fotbalové hřiště'!F33</f>
        <v>0</v>
      </c>
      <c r="BA57" s="77">
        <f>'B - SO 02 - Fotbalové hřiště'!F34</f>
        <v>0</v>
      </c>
      <c r="BB57" s="77">
        <f>'B - SO 02 - Fotbalové hřiště'!F35</f>
        <v>0</v>
      </c>
      <c r="BC57" s="77">
        <f>'B - SO 02 - Fotbalové hřiště'!F36</f>
        <v>0</v>
      </c>
      <c r="BD57" s="79">
        <f>'B - SO 02 - Fotbalové hřiště'!F37</f>
        <v>0</v>
      </c>
      <c r="BT57" s="80" t="s">
        <v>79</v>
      </c>
      <c r="BV57" s="80" t="s">
        <v>73</v>
      </c>
      <c r="BW57" s="80" t="s">
        <v>87</v>
      </c>
      <c r="BX57" s="80" t="s">
        <v>5</v>
      </c>
      <c r="CL57" s="80" t="s">
        <v>3</v>
      </c>
      <c r="CM57" s="80" t="s">
        <v>81</v>
      </c>
    </row>
    <row r="58" spans="1:91" s="6" customFormat="1" ht="24.75" customHeight="1">
      <c r="A58" s="71" t="s">
        <v>75</v>
      </c>
      <c r="B58" s="72"/>
      <c r="C58" s="73"/>
      <c r="D58" s="309" t="s">
        <v>88</v>
      </c>
      <c r="E58" s="309"/>
      <c r="F58" s="309"/>
      <c r="G58" s="309"/>
      <c r="H58" s="309"/>
      <c r="I58" s="74"/>
      <c r="J58" s="309" t="s">
        <v>89</v>
      </c>
      <c r="K58" s="309"/>
      <c r="L58" s="309"/>
      <c r="M58" s="309"/>
      <c r="N58" s="309"/>
      <c r="O58" s="309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  <c r="AA58" s="309"/>
      <c r="AB58" s="309"/>
      <c r="AC58" s="309"/>
      <c r="AD58" s="309"/>
      <c r="AE58" s="309"/>
      <c r="AF58" s="309"/>
      <c r="AG58" s="273">
        <f>'B - SO 03 - Multifunkční ...'!J30</f>
        <v>0</v>
      </c>
      <c r="AH58" s="274"/>
      <c r="AI58" s="274"/>
      <c r="AJ58" s="274"/>
      <c r="AK58" s="274"/>
      <c r="AL58" s="274"/>
      <c r="AM58" s="274"/>
      <c r="AN58" s="273">
        <f t="shared" si="0"/>
        <v>0</v>
      </c>
      <c r="AO58" s="274"/>
      <c r="AP58" s="274"/>
      <c r="AQ58" s="75" t="s">
        <v>78</v>
      </c>
      <c r="AR58" s="72"/>
      <c r="AS58" s="76">
        <v>0</v>
      </c>
      <c r="AT58" s="77">
        <f t="shared" si="1"/>
        <v>0</v>
      </c>
      <c r="AU58" s="78">
        <f>'B - SO 03 - Multifunkční ...'!P85</f>
        <v>0</v>
      </c>
      <c r="AV58" s="77">
        <f>'B - SO 03 - Multifunkční ...'!J33</f>
        <v>0</v>
      </c>
      <c r="AW58" s="77">
        <f>'B - SO 03 - Multifunkční ...'!J34</f>
        <v>0</v>
      </c>
      <c r="AX58" s="77">
        <f>'B - SO 03 - Multifunkční ...'!J35</f>
        <v>0</v>
      </c>
      <c r="AY58" s="77">
        <f>'B - SO 03 - Multifunkční ...'!J36</f>
        <v>0</v>
      </c>
      <c r="AZ58" s="77">
        <f>'B - SO 03 - Multifunkční ...'!F33</f>
        <v>0</v>
      </c>
      <c r="BA58" s="77">
        <f>'B - SO 03 - Multifunkční ...'!F34</f>
        <v>0</v>
      </c>
      <c r="BB58" s="77">
        <f>'B - SO 03 - Multifunkční ...'!F35</f>
        <v>0</v>
      </c>
      <c r="BC58" s="77">
        <f>'B - SO 03 - Multifunkční ...'!F36</f>
        <v>0</v>
      </c>
      <c r="BD58" s="79">
        <f>'B - SO 03 - Multifunkční ...'!F37</f>
        <v>0</v>
      </c>
      <c r="BT58" s="80" t="s">
        <v>79</v>
      </c>
      <c r="BV58" s="80" t="s">
        <v>73</v>
      </c>
      <c r="BW58" s="80" t="s">
        <v>90</v>
      </c>
      <c r="BX58" s="80" t="s">
        <v>5</v>
      </c>
      <c r="CL58" s="80" t="s">
        <v>3</v>
      </c>
      <c r="CM58" s="80" t="s">
        <v>81</v>
      </c>
    </row>
    <row r="59" spans="1:91" s="6" customFormat="1" ht="24.75" customHeight="1">
      <c r="A59" s="71" t="s">
        <v>75</v>
      </c>
      <c r="B59" s="72"/>
      <c r="C59" s="73"/>
      <c r="D59" s="309" t="s">
        <v>91</v>
      </c>
      <c r="E59" s="309"/>
      <c r="F59" s="309"/>
      <c r="G59" s="309"/>
      <c r="H59" s="309"/>
      <c r="I59" s="74"/>
      <c r="J59" s="309" t="s">
        <v>92</v>
      </c>
      <c r="K59" s="309"/>
      <c r="L59" s="309"/>
      <c r="M59" s="309"/>
      <c r="N59" s="309"/>
      <c r="O59" s="309"/>
      <c r="P59" s="309"/>
      <c r="Q59" s="309"/>
      <c r="R59" s="309"/>
      <c r="S59" s="309"/>
      <c r="T59" s="309"/>
      <c r="U59" s="309"/>
      <c r="V59" s="309"/>
      <c r="W59" s="309"/>
      <c r="X59" s="309"/>
      <c r="Y59" s="309"/>
      <c r="Z59" s="309"/>
      <c r="AA59" s="309"/>
      <c r="AB59" s="309"/>
      <c r="AC59" s="309"/>
      <c r="AD59" s="309"/>
      <c r="AE59" s="309"/>
      <c r="AF59" s="309"/>
      <c r="AG59" s="273">
        <f>'B - SO 04 - Dětské hřiště'!J30</f>
        <v>0</v>
      </c>
      <c r="AH59" s="274"/>
      <c r="AI59" s="274"/>
      <c r="AJ59" s="274"/>
      <c r="AK59" s="274"/>
      <c r="AL59" s="274"/>
      <c r="AM59" s="274"/>
      <c r="AN59" s="273">
        <f t="shared" si="0"/>
        <v>0</v>
      </c>
      <c r="AO59" s="274"/>
      <c r="AP59" s="274"/>
      <c r="AQ59" s="75" t="s">
        <v>78</v>
      </c>
      <c r="AR59" s="72"/>
      <c r="AS59" s="76">
        <v>0</v>
      </c>
      <c r="AT59" s="77">
        <f t="shared" si="1"/>
        <v>0</v>
      </c>
      <c r="AU59" s="78">
        <f>'B - SO 04 - Dětské hřiště'!P82</f>
        <v>0</v>
      </c>
      <c r="AV59" s="77">
        <f>'B - SO 04 - Dětské hřiště'!J33</f>
        <v>0</v>
      </c>
      <c r="AW59" s="77">
        <f>'B - SO 04 - Dětské hřiště'!J34</f>
        <v>0</v>
      </c>
      <c r="AX59" s="77">
        <f>'B - SO 04 - Dětské hřiště'!J35</f>
        <v>0</v>
      </c>
      <c r="AY59" s="77">
        <f>'B - SO 04 - Dětské hřiště'!J36</f>
        <v>0</v>
      </c>
      <c r="AZ59" s="77">
        <f>'B - SO 04 - Dětské hřiště'!F33</f>
        <v>0</v>
      </c>
      <c r="BA59" s="77">
        <f>'B - SO 04 - Dětské hřiště'!F34</f>
        <v>0</v>
      </c>
      <c r="BB59" s="77">
        <f>'B - SO 04 - Dětské hřiště'!F35</f>
        <v>0</v>
      </c>
      <c r="BC59" s="77">
        <f>'B - SO 04 - Dětské hřiště'!F36</f>
        <v>0</v>
      </c>
      <c r="BD59" s="79">
        <f>'B - SO 04 - Dětské hřiště'!F37</f>
        <v>0</v>
      </c>
      <c r="BT59" s="80" t="s">
        <v>79</v>
      </c>
      <c r="BV59" s="80" t="s">
        <v>73</v>
      </c>
      <c r="BW59" s="80" t="s">
        <v>93</v>
      </c>
      <c r="BX59" s="80" t="s">
        <v>5</v>
      </c>
      <c r="CL59" s="80" t="s">
        <v>3</v>
      </c>
      <c r="CM59" s="80" t="s">
        <v>81</v>
      </c>
    </row>
    <row r="60" spans="1:91" s="6" customFormat="1" ht="24.75" customHeight="1">
      <c r="A60" s="71" t="s">
        <v>75</v>
      </c>
      <c r="B60" s="72"/>
      <c r="C60" s="73"/>
      <c r="D60" s="309" t="s">
        <v>94</v>
      </c>
      <c r="E60" s="309"/>
      <c r="F60" s="309"/>
      <c r="G60" s="309"/>
      <c r="H60" s="309"/>
      <c r="I60" s="74"/>
      <c r="J60" s="309" t="s">
        <v>83</v>
      </c>
      <c r="K60" s="309"/>
      <c r="L60" s="309"/>
      <c r="M60" s="309"/>
      <c r="N60" s="309"/>
      <c r="O60" s="309"/>
      <c r="P60" s="309"/>
      <c r="Q60" s="309"/>
      <c r="R60" s="309"/>
      <c r="S60" s="309"/>
      <c r="T60" s="309"/>
      <c r="U60" s="309"/>
      <c r="V60" s="309"/>
      <c r="W60" s="309"/>
      <c r="X60" s="309"/>
      <c r="Y60" s="309"/>
      <c r="Z60" s="309"/>
      <c r="AA60" s="309"/>
      <c r="AB60" s="309"/>
      <c r="AC60" s="309"/>
      <c r="AD60" s="309"/>
      <c r="AE60" s="309"/>
      <c r="AF60" s="309"/>
      <c r="AG60" s="273">
        <f>'N - SO 01 - Zpevněné ploc...'!J30</f>
        <v>0</v>
      </c>
      <c r="AH60" s="274"/>
      <c r="AI60" s="274"/>
      <c r="AJ60" s="274"/>
      <c r="AK60" s="274"/>
      <c r="AL60" s="274"/>
      <c r="AM60" s="274"/>
      <c r="AN60" s="273">
        <f t="shared" si="0"/>
        <v>0</v>
      </c>
      <c r="AO60" s="274"/>
      <c r="AP60" s="274"/>
      <c r="AQ60" s="75" t="s">
        <v>78</v>
      </c>
      <c r="AR60" s="72"/>
      <c r="AS60" s="76">
        <v>0</v>
      </c>
      <c r="AT60" s="77">
        <f t="shared" si="1"/>
        <v>0</v>
      </c>
      <c r="AU60" s="78">
        <f>'N - SO 01 - Zpevněné ploc...'!P89</f>
        <v>0</v>
      </c>
      <c r="AV60" s="77">
        <f>'N - SO 01 - Zpevněné ploc...'!J33</f>
        <v>0</v>
      </c>
      <c r="AW60" s="77">
        <f>'N - SO 01 - Zpevněné ploc...'!J34</f>
        <v>0</v>
      </c>
      <c r="AX60" s="77">
        <f>'N - SO 01 - Zpevněné ploc...'!J35</f>
        <v>0</v>
      </c>
      <c r="AY60" s="77">
        <f>'N - SO 01 - Zpevněné ploc...'!J36</f>
        <v>0</v>
      </c>
      <c r="AZ60" s="77">
        <f>'N - SO 01 - Zpevněné ploc...'!F33</f>
        <v>0</v>
      </c>
      <c r="BA60" s="77">
        <f>'N - SO 01 - Zpevněné ploc...'!F34</f>
        <v>0</v>
      </c>
      <c r="BB60" s="77">
        <f>'N - SO 01 - Zpevněné ploc...'!F35</f>
        <v>0</v>
      </c>
      <c r="BC60" s="77">
        <f>'N - SO 01 - Zpevněné ploc...'!F36</f>
        <v>0</v>
      </c>
      <c r="BD60" s="79">
        <f>'N - SO 01 - Zpevněné ploc...'!F37</f>
        <v>0</v>
      </c>
      <c r="BT60" s="80" t="s">
        <v>79</v>
      </c>
      <c r="BV60" s="80" t="s">
        <v>73</v>
      </c>
      <c r="BW60" s="80" t="s">
        <v>95</v>
      </c>
      <c r="BX60" s="80" t="s">
        <v>5</v>
      </c>
      <c r="CL60" s="80" t="s">
        <v>3</v>
      </c>
      <c r="CM60" s="80" t="s">
        <v>81</v>
      </c>
    </row>
    <row r="61" spans="1:91" s="6" customFormat="1" ht="24.75" customHeight="1">
      <c r="A61" s="71" t="s">
        <v>75</v>
      </c>
      <c r="B61" s="72"/>
      <c r="C61" s="73"/>
      <c r="D61" s="309" t="s">
        <v>96</v>
      </c>
      <c r="E61" s="309"/>
      <c r="F61" s="309"/>
      <c r="G61" s="309"/>
      <c r="H61" s="309"/>
      <c r="I61" s="74"/>
      <c r="J61" s="309" t="s">
        <v>86</v>
      </c>
      <c r="K61" s="309"/>
      <c r="L61" s="309"/>
      <c r="M61" s="309"/>
      <c r="N61" s="309"/>
      <c r="O61" s="309"/>
      <c r="P61" s="309"/>
      <c r="Q61" s="309"/>
      <c r="R61" s="309"/>
      <c r="S61" s="309"/>
      <c r="T61" s="309"/>
      <c r="U61" s="309"/>
      <c r="V61" s="309"/>
      <c r="W61" s="309"/>
      <c r="X61" s="309"/>
      <c r="Y61" s="309"/>
      <c r="Z61" s="309"/>
      <c r="AA61" s="309"/>
      <c r="AB61" s="309"/>
      <c r="AC61" s="309"/>
      <c r="AD61" s="309"/>
      <c r="AE61" s="309"/>
      <c r="AF61" s="309"/>
      <c r="AG61" s="273">
        <f>'N - SO 02 - Fotbalové hřiště'!J30</f>
        <v>0</v>
      </c>
      <c r="AH61" s="274"/>
      <c r="AI61" s="274"/>
      <c r="AJ61" s="274"/>
      <c r="AK61" s="274"/>
      <c r="AL61" s="274"/>
      <c r="AM61" s="274"/>
      <c r="AN61" s="273">
        <f t="shared" si="0"/>
        <v>0</v>
      </c>
      <c r="AO61" s="274"/>
      <c r="AP61" s="274"/>
      <c r="AQ61" s="75" t="s">
        <v>78</v>
      </c>
      <c r="AR61" s="72"/>
      <c r="AS61" s="76">
        <v>0</v>
      </c>
      <c r="AT61" s="77">
        <f t="shared" si="1"/>
        <v>0</v>
      </c>
      <c r="AU61" s="78">
        <f>'N - SO 02 - Fotbalové hřiště'!P89</f>
        <v>0</v>
      </c>
      <c r="AV61" s="77">
        <f>'N - SO 02 - Fotbalové hřiště'!J33</f>
        <v>0</v>
      </c>
      <c r="AW61" s="77">
        <f>'N - SO 02 - Fotbalové hřiště'!J34</f>
        <v>0</v>
      </c>
      <c r="AX61" s="77">
        <f>'N - SO 02 - Fotbalové hřiště'!J35</f>
        <v>0</v>
      </c>
      <c r="AY61" s="77">
        <f>'N - SO 02 - Fotbalové hřiště'!J36</f>
        <v>0</v>
      </c>
      <c r="AZ61" s="77">
        <f>'N - SO 02 - Fotbalové hřiště'!F33</f>
        <v>0</v>
      </c>
      <c r="BA61" s="77">
        <f>'N - SO 02 - Fotbalové hřiště'!F34</f>
        <v>0</v>
      </c>
      <c r="BB61" s="77">
        <f>'N - SO 02 - Fotbalové hřiště'!F35</f>
        <v>0</v>
      </c>
      <c r="BC61" s="77">
        <f>'N - SO 02 - Fotbalové hřiště'!F36</f>
        <v>0</v>
      </c>
      <c r="BD61" s="79">
        <f>'N - SO 02 - Fotbalové hřiště'!F37</f>
        <v>0</v>
      </c>
      <c r="BT61" s="80" t="s">
        <v>79</v>
      </c>
      <c r="BV61" s="80" t="s">
        <v>73</v>
      </c>
      <c r="BW61" s="80" t="s">
        <v>97</v>
      </c>
      <c r="BX61" s="80" t="s">
        <v>5</v>
      </c>
      <c r="CL61" s="80" t="s">
        <v>3</v>
      </c>
      <c r="CM61" s="80" t="s">
        <v>81</v>
      </c>
    </row>
    <row r="62" spans="1:91" s="6" customFormat="1" ht="24.75" customHeight="1">
      <c r="A62" s="71" t="s">
        <v>75</v>
      </c>
      <c r="B62" s="72"/>
      <c r="C62" s="73"/>
      <c r="D62" s="309" t="s">
        <v>98</v>
      </c>
      <c r="E62" s="309"/>
      <c r="F62" s="309"/>
      <c r="G62" s="309"/>
      <c r="H62" s="309"/>
      <c r="I62" s="74"/>
      <c r="J62" s="309" t="s">
        <v>89</v>
      </c>
      <c r="K62" s="309"/>
      <c r="L62" s="309"/>
      <c r="M62" s="309"/>
      <c r="N62" s="309"/>
      <c r="O62" s="309"/>
      <c r="P62" s="309"/>
      <c r="Q62" s="309"/>
      <c r="R62" s="309"/>
      <c r="S62" s="309"/>
      <c r="T62" s="309"/>
      <c r="U62" s="309"/>
      <c r="V62" s="309"/>
      <c r="W62" s="309"/>
      <c r="X62" s="309"/>
      <c r="Y62" s="309"/>
      <c r="Z62" s="309"/>
      <c r="AA62" s="309"/>
      <c r="AB62" s="309"/>
      <c r="AC62" s="309"/>
      <c r="AD62" s="309"/>
      <c r="AE62" s="309"/>
      <c r="AF62" s="309"/>
      <c r="AG62" s="273">
        <f>'N - SO 03 - Multifunkční ...'!J30</f>
        <v>0</v>
      </c>
      <c r="AH62" s="274"/>
      <c r="AI62" s="274"/>
      <c r="AJ62" s="274"/>
      <c r="AK62" s="274"/>
      <c r="AL62" s="274"/>
      <c r="AM62" s="274"/>
      <c r="AN62" s="273">
        <f t="shared" si="0"/>
        <v>0</v>
      </c>
      <c r="AO62" s="274"/>
      <c r="AP62" s="274"/>
      <c r="AQ62" s="75" t="s">
        <v>78</v>
      </c>
      <c r="AR62" s="72"/>
      <c r="AS62" s="76">
        <v>0</v>
      </c>
      <c r="AT62" s="77">
        <f t="shared" si="1"/>
        <v>0</v>
      </c>
      <c r="AU62" s="78">
        <f>'N - SO 03 - Multifunkční ...'!P90</f>
        <v>0</v>
      </c>
      <c r="AV62" s="77">
        <f>'N - SO 03 - Multifunkční ...'!J33</f>
        <v>0</v>
      </c>
      <c r="AW62" s="77">
        <f>'N - SO 03 - Multifunkční ...'!J34</f>
        <v>0</v>
      </c>
      <c r="AX62" s="77">
        <f>'N - SO 03 - Multifunkční ...'!J35</f>
        <v>0</v>
      </c>
      <c r="AY62" s="77">
        <f>'N - SO 03 - Multifunkční ...'!J36</f>
        <v>0</v>
      </c>
      <c r="AZ62" s="77">
        <f>'N - SO 03 - Multifunkční ...'!F33</f>
        <v>0</v>
      </c>
      <c r="BA62" s="77">
        <f>'N - SO 03 - Multifunkční ...'!F34</f>
        <v>0</v>
      </c>
      <c r="BB62" s="77">
        <f>'N - SO 03 - Multifunkční ...'!F35</f>
        <v>0</v>
      </c>
      <c r="BC62" s="77">
        <f>'N - SO 03 - Multifunkční ...'!F36</f>
        <v>0</v>
      </c>
      <c r="BD62" s="79">
        <f>'N - SO 03 - Multifunkční ...'!F37</f>
        <v>0</v>
      </c>
      <c r="BT62" s="80" t="s">
        <v>79</v>
      </c>
      <c r="BV62" s="80" t="s">
        <v>73</v>
      </c>
      <c r="BW62" s="80" t="s">
        <v>99</v>
      </c>
      <c r="BX62" s="80" t="s">
        <v>5</v>
      </c>
      <c r="CL62" s="80" t="s">
        <v>3</v>
      </c>
      <c r="CM62" s="80" t="s">
        <v>81</v>
      </c>
    </row>
    <row r="63" spans="1:91" s="6" customFormat="1" ht="24.75" customHeight="1">
      <c r="A63" s="71" t="s">
        <v>75</v>
      </c>
      <c r="B63" s="72"/>
      <c r="C63" s="73"/>
      <c r="D63" s="309" t="s">
        <v>100</v>
      </c>
      <c r="E63" s="309"/>
      <c r="F63" s="309"/>
      <c r="G63" s="309"/>
      <c r="H63" s="309"/>
      <c r="I63" s="74"/>
      <c r="J63" s="309" t="s">
        <v>92</v>
      </c>
      <c r="K63" s="309"/>
      <c r="L63" s="309"/>
      <c r="M63" s="309"/>
      <c r="N63" s="309"/>
      <c r="O63" s="309"/>
      <c r="P63" s="309"/>
      <c r="Q63" s="309"/>
      <c r="R63" s="309"/>
      <c r="S63" s="309"/>
      <c r="T63" s="309"/>
      <c r="U63" s="309"/>
      <c r="V63" s="309"/>
      <c r="W63" s="309"/>
      <c r="X63" s="309"/>
      <c r="Y63" s="309"/>
      <c r="Z63" s="309"/>
      <c r="AA63" s="309"/>
      <c r="AB63" s="309"/>
      <c r="AC63" s="309"/>
      <c r="AD63" s="309"/>
      <c r="AE63" s="309"/>
      <c r="AF63" s="309"/>
      <c r="AG63" s="273">
        <f>'N - SO 04 - Dětské hřiště'!J30</f>
        <v>0</v>
      </c>
      <c r="AH63" s="274"/>
      <c r="AI63" s="274"/>
      <c r="AJ63" s="274"/>
      <c r="AK63" s="274"/>
      <c r="AL63" s="274"/>
      <c r="AM63" s="274"/>
      <c r="AN63" s="273">
        <f t="shared" si="0"/>
        <v>0</v>
      </c>
      <c r="AO63" s="274"/>
      <c r="AP63" s="274"/>
      <c r="AQ63" s="75" t="s">
        <v>78</v>
      </c>
      <c r="AR63" s="72"/>
      <c r="AS63" s="76">
        <v>0</v>
      </c>
      <c r="AT63" s="77">
        <f t="shared" si="1"/>
        <v>0</v>
      </c>
      <c r="AU63" s="78">
        <f>'N - SO 04 - Dětské hřiště'!P87</f>
        <v>0</v>
      </c>
      <c r="AV63" s="77">
        <f>'N - SO 04 - Dětské hřiště'!J33</f>
        <v>0</v>
      </c>
      <c r="AW63" s="77">
        <f>'N - SO 04 - Dětské hřiště'!J34</f>
        <v>0</v>
      </c>
      <c r="AX63" s="77">
        <f>'N - SO 04 - Dětské hřiště'!J35</f>
        <v>0</v>
      </c>
      <c r="AY63" s="77">
        <f>'N - SO 04 - Dětské hřiště'!J36</f>
        <v>0</v>
      </c>
      <c r="AZ63" s="77">
        <f>'N - SO 04 - Dětské hřiště'!F33</f>
        <v>0</v>
      </c>
      <c r="BA63" s="77">
        <f>'N - SO 04 - Dětské hřiště'!F34</f>
        <v>0</v>
      </c>
      <c r="BB63" s="77">
        <f>'N - SO 04 - Dětské hřiště'!F35</f>
        <v>0</v>
      </c>
      <c r="BC63" s="77">
        <f>'N - SO 04 - Dětské hřiště'!F36</f>
        <v>0</v>
      </c>
      <c r="BD63" s="79">
        <f>'N - SO 04 - Dětské hřiště'!F37</f>
        <v>0</v>
      </c>
      <c r="BT63" s="80" t="s">
        <v>79</v>
      </c>
      <c r="BV63" s="80" t="s">
        <v>73</v>
      </c>
      <c r="BW63" s="80" t="s">
        <v>101</v>
      </c>
      <c r="BX63" s="80" t="s">
        <v>5</v>
      </c>
      <c r="CL63" s="80" t="s">
        <v>3</v>
      </c>
      <c r="CM63" s="80" t="s">
        <v>81</v>
      </c>
    </row>
    <row r="64" spans="1:91" s="6" customFormat="1" ht="24.75" customHeight="1">
      <c r="A64" s="71" t="s">
        <v>75</v>
      </c>
      <c r="B64" s="72"/>
      <c r="C64" s="73"/>
      <c r="D64" s="309" t="s">
        <v>102</v>
      </c>
      <c r="E64" s="309"/>
      <c r="F64" s="309"/>
      <c r="G64" s="309"/>
      <c r="H64" s="309"/>
      <c r="I64" s="74"/>
      <c r="J64" s="309" t="s">
        <v>103</v>
      </c>
      <c r="K64" s="309"/>
      <c r="L64" s="309"/>
      <c r="M64" s="309"/>
      <c r="N64" s="309"/>
      <c r="O64" s="309"/>
      <c r="P64" s="309"/>
      <c r="Q64" s="309"/>
      <c r="R64" s="309"/>
      <c r="S64" s="309"/>
      <c r="T64" s="309"/>
      <c r="U64" s="309"/>
      <c r="V64" s="309"/>
      <c r="W64" s="309"/>
      <c r="X64" s="309"/>
      <c r="Y64" s="309"/>
      <c r="Z64" s="309"/>
      <c r="AA64" s="309"/>
      <c r="AB64" s="309"/>
      <c r="AC64" s="309"/>
      <c r="AD64" s="309"/>
      <c r="AE64" s="309"/>
      <c r="AF64" s="309"/>
      <c r="AG64" s="273">
        <f>'N - SO 05 - Systém naklád...'!J30</f>
        <v>0</v>
      </c>
      <c r="AH64" s="274"/>
      <c r="AI64" s="274"/>
      <c r="AJ64" s="274"/>
      <c r="AK64" s="274"/>
      <c r="AL64" s="274"/>
      <c r="AM64" s="274"/>
      <c r="AN64" s="273">
        <f t="shared" si="0"/>
        <v>0</v>
      </c>
      <c r="AO64" s="274"/>
      <c r="AP64" s="274"/>
      <c r="AQ64" s="75" t="s">
        <v>78</v>
      </c>
      <c r="AR64" s="72"/>
      <c r="AS64" s="81">
        <v>0</v>
      </c>
      <c r="AT64" s="82">
        <f t="shared" si="1"/>
        <v>0</v>
      </c>
      <c r="AU64" s="83">
        <f>'N - SO 05 - Systém naklád...'!P86</f>
        <v>0</v>
      </c>
      <c r="AV64" s="82">
        <f>'N - SO 05 - Systém naklád...'!J33</f>
        <v>0</v>
      </c>
      <c r="AW64" s="82">
        <f>'N - SO 05 - Systém naklád...'!J34</f>
        <v>0</v>
      </c>
      <c r="AX64" s="82">
        <f>'N - SO 05 - Systém naklád...'!J35</f>
        <v>0</v>
      </c>
      <c r="AY64" s="82">
        <f>'N - SO 05 - Systém naklád...'!J36</f>
        <v>0</v>
      </c>
      <c r="AZ64" s="82">
        <f>'N - SO 05 - Systém naklád...'!F33</f>
        <v>0</v>
      </c>
      <c r="BA64" s="82">
        <f>'N - SO 05 - Systém naklád...'!F34</f>
        <v>0</v>
      </c>
      <c r="BB64" s="82">
        <f>'N - SO 05 - Systém naklád...'!F35</f>
        <v>0</v>
      </c>
      <c r="BC64" s="82">
        <f>'N - SO 05 - Systém naklád...'!F36</f>
        <v>0</v>
      </c>
      <c r="BD64" s="84">
        <f>'N - SO 05 - Systém naklád...'!F37</f>
        <v>0</v>
      </c>
      <c r="BT64" s="80" t="s">
        <v>79</v>
      </c>
      <c r="BV64" s="80" t="s">
        <v>73</v>
      </c>
      <c r="BW64" s="80" t="s">
        <v>104</v>
      </c>
      <c r="BX64" s="80" t="s">
        <v>5</v>
      </c>
      <c r="CL64" s="80" t="s">
        <v>3</v>
      </c>
      <c r="CM64" s="80" t="s">
        <v>81</v>
      </c>
    </row>
    <row r="65" spans="2:44" s="1" customFormat="1" ht="30" customHeight="1">
      <c r="B65" s="32"/>
      <c r="AR65" s="32"/>
    </row>
    <row r="66" spans="2:44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32"/>
    </row>
  </sheetData>
  <mergeCells count="78"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AK30:AO30"/>
    <mergeCell ref="L30:P30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45:AO45"/>
    <mergeCell ref="AG54:AM54"/>
    <mergeCell ref="BE5:BE32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</mergeCells>
  <hyperlinks>
    <hyperlink ref="A55" location="'00 - Vedlejší rozpočtové ...'!C2" display="/" xr:uid="{00000000-0004-0000-0000-000000000000}"/>
    <hyperlink ref="A56" location="'B - SO 01 - Zpevněné ploc...'!C2" display="/" xr:uid="{00000000-0004-0000-0000-000001000000}"/>
    <hyperlink ref="A57" location="'B - SO 02 - Fotbalové hřiště'!C2" display="/" xr:uid="{00000000-0004-0000-0000-000002000000}"/>
    <hyperlink ref="A58" location="'B - SO 03 - Multifunkční ...'!C2" display="/" xr:uid="{00000000-0004-0000-0000-000003000000}"/>
    <hyperlink ref="A59" location="'B - SO 04 - Dětské hřiště'!C2" display="/" xr:uid="{00000000-0004-0000-0000-000004000000}"/>
    <hyperlink ref="A60" location="'N - SO 01 - Zpevněné ploc...'!C2" display="/" xr:uid="{00000000-0004-0000-0000-000005000000}"/>
    <hyperlink ref="A61" location="'N - SO 02 - Fotbalové hřiště'!C2" display="/" xr:uid="{00000000-0004-0000-0000-000006000000}"/>
    <hyperlink ref="A62" location="'N - SO 03 - Multifunkční ...'!C2" display="/" xr:uid="{00000000-0004-0000-0000-000007000000}"/>
    <hyperlink ref="A63" location="'N - SO 04 - Dětské hřiště'!C2" display="/" xr:uid="{00000000-0004-0000-0000-000008000000}"/>
    <hyperlink ref="A64" location="'N - SO 05 - Systém naklád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1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1073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ROUND((SUM(BE87:BE218)),  2)</f>
        <v>0</v>
      </c>
      <c r="I33" s="89">
        <v>0.21</v>
      </c>
      <c r="J33" s="88">
        <f>ROUND(((SUM(BE87:BE218))*I33),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ROUND((SUM(BF87:BF218)),  2)</f>
        <v>0</v>
      </c>
      <c r="I34" s="89">
        <v>0.12</v>
      </c>
      <c r="J34" s="88">
        <f>ROUND(((SUM(BF87:BF218))*I34),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ROUND((SUM(BG87:BG218)),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ROUND((SUM(BH87:BH218)),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ROUND((SUM(BI87:BI218)),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N - SO 04 - Dětské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J87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J89</f>
        <v>0</v>
      </c>
      <c r="L61" s="103"/>
    </row>
    <row r="62" spans="2:47" s="9" customFormat="1" ht="19.899999999999999" customHeight="1">
      <c r="B62" s="103"/>
      <c r="D62" s="104" t="s">
        <v>551</v>
      </c>
      <c r="E62" s="105"/>
      <c r="F62" s="105"/>
      <c r="G62" s="105"/>
      <c r="H62" s="105"/>
      <c r="I62" s="105"/>
      <c r="J62" s="106">
        <f>J135</f>
        <v>0</v>
      </c>
      <c r="L62" s="103"/>
    </row>
    <row r="63" spans="2:47" s="9" customFormat="1" ht="19.899999999999999" customHeight="1">
      <c r="B63" s="103"/>
      <c r="D63" s="104" t="s">
        <v>554</v>
      </c>
      <c r="E63" s="105"/>
      <c r="F63" s="105"/>
      <c r="G63" s="105"/>
      <c r="H63" s="105"/>
      <c r="I63" s="105"/>
      <c r="J63" s="106">
        <f>J152</f>
        <v>0</v>
      </c>
      <c r="L63" s="103"/>
    </row>
    <row r="64" spans="2:47" s="9" customFormat="1" ht="19.899999999999999" customHeight="1">
      <c r="B64" s="103"/>
      <c r="D64" s="104" t="s">
        <v>246</v>
      </c>
      <c r="E64" s="105"/>
      <c r="F64" s="105"/>
      <c r="G64" s="105"/>
      <c r="H64" s="105"/>
      <c r="I64" s="105"/>
      <c r="J64" s="106">
        <f>J171</f>
        <v>0</v>
      </c>
      <c r="L64" s="103"/>
    </row>
    <row r="65" spans="2:12" s="9" customFormat="1" ht="19.899999999999999" customHeight="1">
      <c r="B65" s="103"/>
      <c r="D65" s="104" t="s">
        <v>555</v>
      </c>
      <c r="E65" s="105"/>
      <c r="F65" s="105"/>
      <c r="G65" s="105"/>
      <c r="H65" s="105"/>
      <c r="I65" s="105"/>
      <c r="J65" s="106">
        <f>J201</f>
        <v>0</v>
      </c>
      <c r="L65" s="103"/>
    </row>
    <row r="66" spans="2:12" s="8" customFormat="1" ht="24.95" customHeight="1">
      <c r="B66" s="99"/>
      <c r="D66" s="100" t="s">
        <v>248</v>
      </c>
      <c r="E66" s="101"/>
      <c r="F66" s="101"/>
      <c r="G66" s="101"/>
      <c r="H66" s="101"/>
      <c r="I66" s="101"/>
      <c r="J66" s="102">
        <f>J209</f>
        <v>0</v>
      </c>
      <c r="L66" s="99"/>
    </row>
    <row r="67" spans="2:12" s="9" customFormat="1" ht="19.899999999999999" customHeight="1">
      <c r="B67" s="103"/>
      <c r="D67" s="104" t="s">
        <v>249</v>
      </c>
      <c r="E67" s="105"/>
      <c r="F67" s="105"/>
      <c r="G67" s="105"/>
      <c r="H67" s="105"/>
      <c r="I67" s="105"/>
      <c r="J67" s="106">
        <f>J210</f>
        <v>0</v>
      </c>
      <c r="L67" s="103"/>
    </row>
    <row r="68" spans="2:12" s="1" customFormat="1" ht="21.75" customHeight="1">
      <c r="B68" s="32"/>
      <c r="L68" s="32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1" t="s">
        <v>119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17</v>
      </c>
      <c r="L76" s="32"/>
    </row>
    <row r="77" spans="2:12" s="1" customFormat="1" ht="16.5" customHeight="1">
      <c r="B77" s="32"/>
      <c r="E77" s="312" t="str">
        <f>E7</f>
        <v>Areál RAK - revitalizace kondičního areálu</v>
      </c>
      <c r="F77" s="313"/>
      <c r="G77" s="313"/>
      <c r="H77" s="313"/>
      <c r="L77" s="32"/>
    </row>
    <row r="78" spans="2:12" s="1" customFormat="1" ht="12" customHeight="1">
      <c r="B78" s="32"/>
      <c r="C78" s="27" t="s">
        <v>106</v>
      </c>
      <c r="L78" s="32"/>
    </row>
    <row r="79" spans="2:12" s="1" customFormat="1" ht="16.5" customHeight="1">
      <c r="B79" s="32"/>
      <c r="E79" s="295" t="str">
        <f>E9</f>
        <v>N - SO 04 - Dětské hřiště</v>
      </c>
      <c r="F79" s="311"/>
      <c r="G79" s="311"/>
      <c r="H79" s="311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>Praha, Modřany</v>
      </c>
      <c r="I81" s="27" t="s">
        <v>23</v>
      </c>
      <c r="J81" s="49" t="str">
        <f>IF(J12="","",J12)</f>
        <v>17. 12. 2024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E15</f>
        <v xml:space="preserve"> </v>
      </c>
      <c r="I83" s="27" t="s">
        <v>31</v>
      </c>
      <c r="J83" s="30" t="str">
        <f>E21</f>
        <v xml:space="preserve"> </v>
      </c>
      <c r="L83" s="32"/>
    </row>
    <row r="84" spans="2:65" s="1" customFormat="1" ht="25.7" customHeight="1">
      <c r="B84" s="32"/>
      <c r="C84" s="27" t="s">
        <v>29</v>
      </c>
      <c r="F84" s="25" t="str">
        <f>IF(E18="","",E18)</f>
        <v>Vyplň údaj</v>
      </c>
      <c r="I84" s="27" t="s">
        <v>33</v>
      </c>
      <c r="J84" s="30" t="str">
        <f>E24</f>
        <v>Petr Macek, Otevřená 680/7, Kuřim 664 34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120</v>
      </c>
      <c r="D86" s="109" t="s">
        <v>56</v>
      </c>
      <c r="E86" s="109" t="s">
        <v>52</v>
      </c>
      <c r="F86" s="109" t="s">
        <v>53</v>
      </c>
      <c r="G86" s="109" t="s">
        <v>121</v>
      </c>
      <c r="H86" s="109" t="s">
        <v>122</v>
      </c>
      <c r="I86" s="109" t="s">
        <v>123</v>
      </c>
      <c r="J86" s="109" t="s">
        <v>110</v>
      </c>
      <c r="K86" s="110" t="s">
        <v>124</v>
      </c>
      <c r="L86" s="107"/>
      <c r="M86" s="56" t="s">
        <v>3</v>
      </c>
      <c r="N86" s="57" t="s">
        <v>41</v>
      </c>
      <c r="O86" s="57" t="s">
        <v>125</v>
      </c>
      <c r="P86" s="57" t="s">
        <v>126</v>
      </c>
      <c r="Q86" s="57" t="s">
        <v>127</v>
      </c>
      <c r="R86" s="57" t="s">
        <v>128</v>
      </c>
      <c r="S86" s="57" t="s">
        <v>129</v>
      </c>
      <c r="T86" s="58" t="s">
        <v>130</v>
      </c>
    </row>
    <row r="87" spans="2:65" s="1" customFormat="1" ht="22.9" customHeight="1">
      <c r="B87" s="32"/>
      <c r="C87" s="61" t="s">
        <v>131</v>
      </c>
      <c r="J87" s="111">
        <f>BK87</f>
        <v>0</v>
      </c>
      <c r="L87" s="32"/>
      <c r="M87" s="59"/>
      <c r="N87" s="50"/>
      <c r="O87" s="50"/>
      <c r="P87" s="112">
        <f>P88+P209</f>
        <v>0</v>
      </c>
      <c r="Q87" s="50"/>
      <c r="R87" s="112">
        <f>R88+R209</f>
        <v>77.513075360000002</v>
      </c>
      <c r="S87" s="50"/>
      <c r="T87" s="113">
        <f>T88+T209</f>
        <v>0</v>
      </c>
      <c r="AT87" s="17" t="s">
        <v>70</v>
      </c>
      <c r="AU87" s="17" t="s">
        <v>111</v>
      </c>
      <c r="BK87" s="114">
        <f>BK88+BK209</f>
        <v>0</v>
      </c>
    </row>
    <row r="88" spans="2:65" s="11" customFormat="1" ht="25.9" customHeight="1">
      <c r="B88" s="115"/>
      <c r="D88" s="116" t="s">
        <v>70</v>
      </c>
      <c r="E88" s="117" t="s">
        <v>250</v>
      </c>
      <c r="F88" s="117" t="s">
        <v>251</v>
      </c>
      <c r="I88" s="118"/>
      <c r="J88" s="119">
        <f>BK88</f>
        <v>0</v>
      </c>
      <c r="L88" s="115"/>
      <c r="M88" s="120"/>
      <c r="P88" s="121">
        <f>P89+P135+P152+P171+P201</f>
        <v>0</v>
      </c>
      <c r="R88" s="121">
        <f>R89+R135+R152+R171+R201</f>
        <v>77.497375360000007</v>
      </c>
      <c r="T88" s="122">
        <f>T89+T135+T152+T171+T201</f>
        <v>0</v>
      </c>
      <c r="AR88" s="116" t="s">
        <v>79</v>
      </c>
      <c r="AT88" s="123" t="s">
        <v>70</v>
      </c>
      <c r="AU88" s="123" t="s">
        <v>71</v>
      </c>
      <c r="AY88" s="116" t="s">
        <v>134</v>
      </c>
      <c r="BK88" s="124">
        <f>BK89+BK135+BK152+BK171+BK201</f>
        <v>0</v>
      </c>
    </row>
    <row r="89" spans="2:65" s="11" customFormat="1" ht="22.9" customHeight="1">
      <c r="B89" s="115"/>
      <c r="D89" s="116" t="s">
        <v>70</v>
      </c>
      <c r="E89" s="125" t="s">
        <v>79</v>
      </c>
      <c r="F89" s="125" t="s">
        <v>252</v>
      </c>
      <c r="I89" s="118"/>
      <c r="J89" s="126">
        <f>BK89</f>
        <v>0</v>
      </c>
      <c r="L89" s="115"/>
      <c r="M89" s="120"/>
      <c r="P89" s="121">
        <f>SUM(P90:P134)</f>
        <v>0</v>
      </c>
      <c r="R89" s="121">
        <f>SUM(R90:R134)</f>
        <v>0.28800000000000003</v>
      </c>
      <c r="T89" s="122">
        <f>SUM(T90:T134)</f>
        <v>0</v>
      </c>
      <c r="AR89" s="116" t="s">
        <v>79</v>
      </c>
      <c r="AT89" s="123" t="s">
        <v>70</v>
      </c>
      <c r="AU89" s="123" t="s">
        <v>79</v>
      </c>
      <c r="AY89" s="116" t="s">
        <v>134</v>
      </c>
      <c r="BK89" s="124">
        <f>SUM(BK90:BK134)</f>
        <v>0</v>
      </c>
    </row>
    <row r="90" spans="2:65" s="1" customFormat="1" ht="24.2" customHeight="1">
      <c r="B90" s="127"/>
      <c r="C90" s="128" t="s">
        <v>79</v>
      </c>
      <c r="D90" s="128" t="s">
        <v>137</v>
      </c>
      <c r="E90" s="129" t="s">
        <v>556</v>
      </c>
      <c r="F90" s="130" t="s">
        <v>557</v>
      </c>
      <c r="G90" s="131" t="s">
        <v>286</v>
      </c>
      <c r="H90" s="132">
        <v>2.073</v>
      </c>
      <c r="I90" s="133"/>
      <c r="J90" s="134">
        <f>ROUND(I90*H90,2)</f>
        <v>0</v>
      </c>
      <c r="K90" s="130" t="s">
        <v>141</v>
      </c>
      <c r="L90" s="32"/>
      <c r="M90" s="135" t="s">
        <v>3</v>
      </c>
      <c r="N90" s="136" t="s">
        <v>42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157</v>
      </c>
      <c r="AT90" s="139" t="s">
        <v>137</v>
      </c>
      <c r="AU90" s="139" t="s">
        <v>81</v>
      </c>
      <c r="AY90" s="17" t="s">
        <v>134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79</v>
      </c>
      <c r="BK90" s="140">
        <f>ROUND(I90*H90,2)</f>
        <v>0</v>
      </c>
      <c r="BL90" s="17" t="s">
        <v>157</v>
      </c>
      <c r="BM90" s="139" t="s">
        <v>1074</v>
      </c>
    </row>
    <row r="91" spans="2:65" s="1" customFormat="1">
      <c r="B91" s="32"/>
      <c r="D91" s="141" t="s">
        <v>144</v>
      </c>
      <c r="F91" s="142" t="s">
        <v>559</v>
      </c>
      <c r="I91" s="143"/>
      <c r="L91" s="32"/>
      <c r="M91" s="144"/>
      <c r="T91" s="53"/>
      <c r="AT91" s="17" t="s">
        <v>144</v>
      </c>
      <c r="AU91" s="17" t="s">
        <v>81</v>
      </c>
    </row>
    <row r="92" spans="2:65" s="12" customFormat="1">
      <c r="B92" s="150"/>
      <c r="D92" s="145" t="s">
        <v>258</v>
      </c>
      <c r="E92" s="151" t="s">
        <v>3</v>
      </c>
      <c r="F92" s="152" t="s">
        <v>1075</v>
      </c>
      <c r="H92" s="153">
        <v>9.6000000000000002E-2</v>
      </c>
      <c r="I92" s="154"/>
      <c r="L92" s="150"/>
      <c r="M92" s="155"/>
      <c r="T92" s="156"/>
      <c r="AT92" s="151" t="s">
        <v>258</v>
      </c>
      <c r="AU92" s="151" t="s">
        <v>81</v>
      </c>
      <c r="AV92" s="12" t="s">
        <v>81</v>
      </c>
      <c r="AW92" s="12" t="s">
        <v>32</v>
      </c>
      <c r="AX92" s="12" t="s">
        <v>71</v>
      </c>
      <c r="AY92" s="151" t="s">
        <v>134</v>
      </c>
    </row>
    <row r="93" spans="2:65" s="12" customFormat="1">
      <c r="B93" s="150"/>
      <c r="D93" s="145" t="s">
        <v>258</v>
      </c>
      <c r="E93" s="151" t="s">
        <v>3</v>
      </c>
      <c r="F93" s="152" t="s">
        <v>1076</v>
      </c>
      <c r="H93" s="153">
        <v>0.22500000000000001</v>
      </c>
      <c r="I93" s="154"/>
      <c r="L93" s="150"/>
      <c r="M93" s="155"/>
      <c r="T93" s="156"/>
      <c r="AT93" s="151" t="s">
        <v>258</v>
      </c>
      <c r="AU93" s="151" t="s">
        <v>81</v>
      </c>
      <c r="AV93" s="12" t="s">
        <v>81</v>
      </c>
      <c r="AW93" s="12" t="s">
        <v>32</v>
      </c>
      <c r="AX93" s="12" t="s">
        <v>71</v>
      </c>
      <c r="AY93" s="151" t="s">
        <v>134</v>
      </c>
    </row>
    <row r="94" spans="2:65" s="12" customFormat="1">
      <c r="B94" s="150"/>
      <c r="D94" s="145" t="s">
        <v>258</v>
      </c>
      <c r="E94" s="151" t="s">
        <v>3</v>
      </c>
      <c r="F94" s="152" t="s">
        <v>1077</v>
      </c>
      <c r="H94" s="153">
        <v>0.6</v>
      </c>
      <c r="I94" s="154"/>
      <c r="L94" s="150"/>
      <c r="M94" s="155"/>
      <c r="T94" s="156"/>
      <c r="AT94" s="151" t="s">
        <v>258</v>
      </c>
      <c r="AU94" s="151" t="s">
        <v>81</v>
      </c>
      <c r="AV94" s="12" t="s">
        <v>81</v>
      </c>
      <c r="AW94" s="12" t="s">
        <v>32</v>
      </c>
      <c r="AX94" s="12" t="s">
        <v>71</v>
      </c>
      <c r="AY94" s="151" t="s">
        <v>134</v>
      </c>
    </row>
    <row r="95" spans="2:65" s="12" customFormat="1">
      <c r="B95" s="150"/>
      <c r="D95" s="145" t="s">
        <v>258</v>
      </c>
      <c r="E95" s="151" t="s">
        <v>3</v>
      </c>
      <c r="F95" s="152" t="s">
        <v>1078</v>
      </c>
      <c r="H95" s="153">
        <v>1.1519999999999999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71</v>
      </c>
      <c r="AY95" s="151" t="s">
        <v>134</v>
      </c>
    </row>
    <row r="96" spans="2:65" s="13" customFormat="1">
      <c r="B96" s="157"/>
      <c r="D96" s="145" t="s">
        <v>258</v>
      </c>
      <c r="E96" s="158" t="s">
        <v>3</v>
      </c>
      <c r="F96" s="159" t="s">
        <v>291</v>
      </c>
      <c r="H96" s="160">
        <v>2.073</v>
      </c>
      <c r="I96" s="161"/>
      <c r="L96" s="157"/>
      <c r="M96" s="162"/>
      <c r="T96" s="163"/>
      <c r="AT96" s="158" t="s">
        <v>258</v>
      </c>
      <c r="AU96" s="158" t="s">
        <v>81</v>
      </c>
      <c r="AV96" s="13" t="s">
        <v>157</v>
      </c>
      <c r="AW96" s="13" t="s">
        <v>32</v>
      </c>
      <c r="AX96" s="13" t="s">
        <v>79</v>
      </c>
      <c r="AY96" s="158" t="s">
        <v>134</v>
      </c>
    </row>
    <row r="97" spans="2:65" s="1" customFormat="1" ht="24.2" customHeight="1">
      <c r="B97" s="127"/>
      <c r="C97" s="128" t="s">
        <v>81</v>
      </c>
      <c r="D97" s="128" t="s">
        <v>137</v>
      </c>
      <c r="E97" s="129" t="s">
        <v>565</v>
      </c>
      <c r="F97" s="130" t="s">
        <v>566</v>
      </c>
      <c r="G97" s="131" t="s">
        <v>286</v>
      </c>
      <c r="H97" s="132">
        <v>30.713000000000001</v>
      </c>
      <c r="I97" s="133"/>
      <c r="J97" s="134">
        <f>ROUND(I97*H97,2)</f>
        <v>0</v>
      </c>
      <c r="K97" s="130" t="s">
        <v>141</v>
      </c>
      <c r="L97" s="32"/>
      <c r="M97" s="135" t="s">
        <v>3</v>
      </c>
      <c r="N97" s="136" t="s">
        <v>42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157</v>
      </c>
      <c r="AT97" s="139" t="s">
        <v>137</v>
      </c>
      <c r="AU97" s="139" t="s">
        <v>81</v>
      </c>
      <c r="AY97" s="17" t="s">
        <v>134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79</v>
      </c>
      <c r="BK97" s="140">
        <f>ROUND(I97*H97,2)</f>
        <v>0</v>
      </c>
      <c r="BL97" s="17" t="s">
        <v>157</v>
      </c>
      <c r="BM97" s="139" t="s">
        <v>1079</v>
      </c>
    </row>
    <row r="98" spans="2:65" s="1" customFormat="1">
      <c r="B98" s="32"/>
      <c r="D98" s="141" t="s">
        <v>144</v>
      </c>
      <c r="F98" s="142" t="s">
        <v>568</v>
      </c>
      <c r="I98" s="143"/>
      <c r="L98" s="32"/>
      <c r="M98" s="144"/>
      <c r="T98" s="53"/>
      <c r="AT98" s="17" t="s">
        <v>144</v>
      </c>
      <c r="AU98" s="17" t="s">
        <v>81</v>
      </c>
    </row>
    <row r="99" spans="2:65" s="12" customFormat="1">
      <c r="B99" s="150"/>
      <c r="D99" s="145" t="s">
        <v>258</v>
      </c>
      <c r="E99" s="151" t="s">
        <v>3</v>
      </c>
      <c r="F99" s="152" t="s">
        <v>1080</v>
      </c>
      <c r="H99" s="153">
        <v>27.913</v>
      </c>
      <c r="I99" s="154"/>
      <c r="L99" s="150"/>
      <c r="M99" s="155"/>
      <c r="T99" s="156"/>
      <c r="AT99" s="151" t="s">
        <v>258</v>
      </c>
      <c r="AU99" s="151" t="s">
        <v>81</v>
      </c>
      <c r="AV99" s="12" t="s">
        <v>81</v>
      </c>
      <c r="AW99" s="12" t="s">
        <v>32</v>
      </c>
      <c r="AX99" s="12" t="s">
        <v>71</v>
      </c>
      <c r="AY99" s="151" t="s">
        <v>134</v>
      </c>
    </row>
    <row r="100" spans="2:65" s="12" customFormat="1">
      <c r="B100" s="150"/>
      <c r="D100" s="145" t="s">
        <v>258</v>
      </c>
      <c r="E100" s="151" t="s">
        <v>3</v>
      </c>
      <c r="F100" s="152" t="s">
        <v>1081</v>
      </c>
      <c r="H100" s="153">
        <v>2.8</v>
      </c>
      <c r="I100" s="154"/>
      <c r="L100" s="150"/>
      <c r="M100" s="155"/>
      <c r="T100" s="156"/>
      <c r="AT100" s="151" t="s">
        <v>258</v>
      </c>
      <c r="AU100" s="151" t="s">
        <v>81</v>
      </c>
      <c r="AV100" s="12" t="s">
        <v>81</v>
      </c>
      <c r="AW100" s="12" t="s">
        <v>32</v>
      </c>
      <c r="AX100" s="12" t="s">
        <v>71</v>
      </c>
      <c r="AY100" s="151" t="s">
        <v>134</v>
      </c>
    </row>
    <row r="101" spans="2:65" s="13" customFormat="1">
      <c r="B101" s="157"/>
      <c r="D101" s="145" t="s">
        <v>258</v>
      </c>
      <c r="E101" s="158" t="s">
        <v>3</v>
      </c>
      <c r="F101" s="159" t="s">
        <v>291</v>
      </c>
      <c r="H101" s="160">
        <v>30.713000000000001</v>
      </c>
      <c r="I101" s="161"/>
      <c r="L101" s="157"/>
      <c r="M101" s="162"/>
      <c r="T101" s="163"/>
      <c r="AT101" s="158" t="s">
        <v>258</v>
      </c>
      <c r="AU101" s="158" t="s">
        <v>81</v>
      </c>
      <c r="AV101" s="13" t="s">
        <v>157</v>
      </c>
      <c r="AW101" s="13" t="s">
        <v>32</v>
      </c>
      <c r="AX101" s="13" t="s">
        <v>79</v>
      </c>
      <c r="AY101" s="158" t="s">
        <v>134</v>
      </c>
    </row>
    <row r="102" spans="2:65" s="1" customFormat="1" ht="37.9" customHeight="1">
      <c r="B102" s="127"/>
      <c r="C102" s="128" t="s">
        <v>150</v>
      </c>
      <c r="D102" s="128" t="s">
        <v>137</v>
      </c>
      <c r="E102" s="129" t="s">
        <v>297</v>
      </c>
      <c r="F102" s="130" t="s">
        <v>298</v>
      </c>
      <c r="G102" s="131" t="s">
        <v>286</v>
      </c>
      <c r="H102" s="132">
        <v>32.786000000000001</v>
      </c>
      <c r="I102" s="133"/>
      <c r="J102" s="134">
        <f>ROUND(I102*H102,2)</f>
        <v>0</v>
      </c>
      <c r="K102" s="130" t="s">
        <v>141</v>
      </c>
      <c r="L102" s="32"/>
      <c r="M102" s="135" t="s">
        <v>3</v>
      </c>
      <c r="N102" s="136" t="s">
        <v>42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157</v>
      </c>
      <c r="AT102" s="139" t="s">
        <v>137</v>
      </c>
      <c r="AU102" s="139" t="s">
        <v>81</v>
      </c>
      <c r="AY102" s="17" t="s">
        <v>134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79</v>
      </c>
      <c r="BK102" s="140">
        <f>ROUND(I102*H102,2)</f>
        <v>0</v>
      </c>
      <c r="BL102" s="17" t="s">
        <v>157</v>
      </c>
      <c r="BM102" s="139" t="s">
        <v>1082</v>
      </c>
    </row>
    <row r="103" spans="2:65" s="1" customFormat="1">
      <c r="B103" s="32"/>
      <c r="D103" s="141" t="s">
        <v>144</v>
      </c>
      <c r="F103" s="142" t="s">
        <v>300</v>
      </c>
      <c r="I103" s="143"/>
      <c r="L103" s="32"/>
      <c r="M103" s="144"/>
      <c r="T103" s="53"/>
      <c r="AT103" s="17" t="s">
        <v>144</v>
      </c>
      <c r="AU103" s="17" t="s">
        <v>81</v>
      </c>
    </row>
    <row r="104" spans="2:65" s="12" customFormat="1">
      <c r="B104" s="150"/>
      <c r="D104" s="145" t="s">
        <v>258</v>
      </c>
      <c r="E104" s="151" t="s">
        <v>3</v>
      </c>
      <c r="F104" s="152" t="s">
        <v>1083</v>
      </c>
      <c r="H104" s="153">
        <v>32.786000000000001</v>
      </c>
      <c r="I104" s="154"/>
      <c r="L104" s="150"/>
      <c r="M104" s="155"/>
      <c r="T104" s="156"/>
      <c r="AT104" s="151" t="s">
        <v>258</v>
      </c>
      <c r="AU104" s="151" t="s">
        <v>81</v>
      </c>
      <c r="AV104" s="12" t="s">
        <v>81</v>
      </c>
      <c r="AW104" s="12" t="s">
        <v>32</v>
      </c>
      <c r="AX104" s="12" t="s">
        <v>79</v>
      </c>
      <c r="AY104" s="151" t="s">
        <v>134</v>
      </c>
    </row>
    <row r="105" spans="2:65" s="1" customFormat="1" ht="37.9" customHeight="1">
      <c r="B105" s="127"/>
      <c r="C105" s="128" t="s">
        <v>157</v>
      </c>
      <c r="D105" s="128" t="s">
        <v>137</v>
      </c>
      <c r="E105" s="129" t="s">
        <v>302</v>
      </c>
      <c r="F105" s="130" t="s">
        <v>303</v>
      </c>
      <c r="G105" s="131" t="s">
        <v>286</v>
      </c>
      <c r="H105" s="132">
        <v>327.86</v>
      </c>
      <c r="I105" s="133"/>
      <c r="J105" s="134">
        <f>ROUND(I105*H105,2)</f>
        <v>0</v>
      </c>
      <c r="K105" s="130" t="s">
        <v>141</v>
      </c>
      <c r="L105" s="32"/>
      <c r="M105" s="135" t="s">
        <v>3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157</v>
      </c>
      <c r="AT105" s="139" t="s">
        <v>137</v>
      </c>
      <c r="AU105" s="139" t="s">
        <v>81</v>
      </c>
      <c r="AY105" s="17" t="s">
        <v>134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79</v>
      </c>
      <c r="BK105" s="140">
        <f>ROUND(I105*H105,2)</f>
        <v>0</v>
      </c>
      <c r="BL105" s="17" t="s">
        <v>157</v>
      </c>
      <c r="BM105" s="139" t="s">
        <v>1084</v>
      </c>
    </row>
    <row r="106" spans="2:65" s="1" customFormat="1">
      <c r="B106" s="32"/>
      <c r="D106" s="141" t="s">
        <v>144</v>
      </c>
      <c r="F106" s="142" t="s">
        <v>305</v>
      </c>
      <c r="I106" s="143"/>
      <c r="L106" s="32"/>
      <c r="M106" s="144"/>
      <c r="T106" s="53"/>
      <c r="AT106" s="17" t="s">
        <v>144</v>
      </c>
      <c r="AU106" s="17" t="s">
        <v>81</v>
      </c>
    </row>
    <row r="107" spans="2:65" s="12" customFormat="1">
      <c r="B107" s="150"/>
      <c r="D107" s="145" t="s">
        <v>258</v>
      </c>
      <c r="E107" s="151" t="s">
        <v>3</v>
      </c>
      <c r="F107" s="152" t="s">
        <v>1083</v>
      </c>
      <c r="H107" s="153">
        <v>32.786000000000001</v>
      </c>
      <c r="I107" s="154"/>
      <c r="L107" s="150"/>
      <c r="M107" s="155"/>
      <c r="T107" s="156"/>
      <c r="AT107" s="151" t="s">
        <v>258</v>
      </c>
      <c r="AU107" s="151" t="s">
        <v>81</v>
      </c>
      <c r="AV107" s="12" t="s">
        <v>81</v>
      </c>
      <c r="AW107" s="12" t="s">
        <v>32</v>
      </c>
      <c r="AX107" s="12" t="s">
        <v>79</v>
      </c>
      <c r="AY107" s="151" t="s">
        <v>134</v>
      </c>
    </row>
    <row r="108" spans="2:65" s="12" customFormat="1">
      <c r="B108" s="150"/>
      <c r="D108" s="145" t="s">
        <v>258</v>
      </c>
      <c r="F108" s="152" t="s">
        <v>1085</v>
      </c>
      <c r="H108" s="153">
        <v>327.86</v>
      </c>
      <c r="I108" s="154"/>
      <c r="L108" s="150"/>
      <c r="M108" s="155"/>
      <c r="T108" s="156"/>
      <c r="AT108" s="151" t="s">
        <v>258</v>
      </c>
      <c r="AU108" s="151" t="s">
        <v>81</v>
      </c>
      <c r="AV108" s="12" t="s">
        <v>81</v>
      </c>
      <c r="AW108" s="12" t="s">
        <v>4</v>
      </c>
      <c r="AX108" s="12" t="s">
        <v>79</v>
      </c>
      <c r="AY108" s="151" t="s">
        <v>134</v>
      </c>
    </row>
    <row r="109" spans="2:65" s="1" customFormat="1" ht="24.2" customHeight="1">
      <c r="B109" s="127"/>
      <c r="C109" s="128" t="s">
        <v>133</v>
      </c>
      <c r="D109" s="128" t="s">
        <v>137</v>
      </c>
      <c r="E109" s="129" t="s">
        <v>307</v>
      </c>
      <c r="F109" s="130" t="s">
        <v>308</v>
      </c>
      <c r="G109" s="131" t="s">
        <v>286</v>
      </c>
      <c r="H109" s="132">
        <v>32.786000000000001</v>
      </c>
      <c r="I109" s="133"/>
      <c r="J109" s="134">
        <f>ROUND(I109*H109,2)</f>
        <v>0</v>
      </c>
      <c r="K109" s="130" t="s">
        <v>141</v>
      </c>
      <c r="L109" s="32"/>
      <c r="M109" s="135" t="s">
        <v>3</v>
      </c>
      <c r="N109" s="136" t="s">
        <v>42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157</v>
      </c>
      <c r="AT109" s="139" t="s">
        <v>137</v>
      </c>
      <c r="AU109" s="139" t="s">
        <v>81</v>
      </c>
      <c r="AY109" s="17" t="s">
        <v>134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79</v>
      </c>
      <c r="BK109" s="140">
        <f>ROUND(I109*H109,2)</f>
        <v>0</v>
      </c>
      <c r="BL109" s="17" t="s">
        <v>157</v>
      </c>
      <c r="BM109" s="139" t="s">
        <v>1086</v>
      </c>
    </row>
    <row r="110" spans="2:65" s="1" customFormat="1">
      <c r="B110" s="32"/>
      <c r="D110" s="141" t="s">
        <v>144</v>
      </c>
      <c r="F110" s="142" t="s">
        <v>310</v>
      </c>
      <c r="I110" s="143"/>
      <c r="L110" s="32"/>
      <c r="M110" s="144"/>
      <c r="T110" s="53"/>
      <c r="AT110" s="17" t="s">
        <v>144</v>
      </c>
      <c r="AU110" s="17" t="s">
        <v>81</v>
      </c>
    </row>
    <row r="111" spans="2:65" s="12" customFormat="1">
      <c r="B111" s="150"/>
      <c r="D111" s="145" t="s">
        <v>258</v>
      </c>
      <c r="E111" s="151" t="s">
        <v>3</v>
      </c>
      <c r="F111" s="152" t="s">
        <v>1083</v>
      </c>
      <c r="H111" s="153">
        <v>32.786000000000001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32</v>
      </c>
      <c r="AX111" s="12" t="s">
        <v>79</v>
      </c>
      <c r="AY111" s="151" t="s">
        <v>134</v>
      </c>
    </row>
    <row r="112" spans="2:65" s="1" customFormat="1" ht="24.2" customHeight="1">
      <c r="B112" s="127"/>
      <c r="C112" s="128" t="s">
        <v>167</v>
      </c>
      <c r="D112" s="128" t="s">
        <v>137</v>
      </c>
      <c r="E112" s="129" t="s">
        <v>311</v>
      </c>
      <c r="F112" s="130" t="s">
        <v>312</v>
      </c>
      <c r="G112" s="131" t="s">
        <v>313</v>
      </c>
      <c r="H112" s="132">
        <v>59.015000000000001</v>
      </c>
      <c r="I112" s="133"/>
      <c r="J112" s="134">
        <f>ROUND(I112*H112,2)</f>
        <v>0</v>
      </c>
      <c r="K112" s="130" t="s">
        <v>141</v>
      </c>
      <c r="L112" s="32"/>
      <c r="M112" s="135" t="s">
        <v>3</v>
      </c>
      <c r="N112" s="136" t="s">
        <v>42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157</v>
      </c>
      <c r="AT112" s="139" t="s">
        <v>137</v>
      </c>
      <c r="AU112" s="139" t="s">
        <v>81</v>
      </c>
      <c r="AY112" s="17" t="s">
        <v>134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79</v>
      </c>
      <c r="BK112" s="140">
        <f>ROUND(I112*H112,2)</f>
        <v>0</v>
      </c>
      <c r="BL112" s="17" t="s">
        <v>157</v>
      </c>
      <c r="BM112" s="139" t="s">
        <v>1087</v>
      </c>
    </row>
    <row r="113" spans="2:65" s="1" customFormat="1">
      <c r="B113" s="32"/>
      <c r="D113" s="141" t="s">
        <v>144</v>
      </c>
      <c r="F113" s="142" t="s">
        <v>315</v>
      </c>
      <c r="I113" s="143"/>
      <c r="L113" s="32"/>
      <c r="M113" s="144"/>
      <c r="T113" s="53"/>
      <c r="AT113" s="17" t="s">
        <v>144</v>
      </c>
      <c r="AU113" s="17" t="s">
        <v>81</v>
      </c>
    </row>
    <row r="114" spans="2:65" s="12" customFormat="1">
      <c r="B114" s="150"/>
      <c r="D114" s="145" t="s">
        <v>258</v>
      </c>
      <c r="E114" s="151" t="s">
        <v>3</v>
      </c>
      <c r="F114" s="152" t="s">
        <v>1088</v>
      </c>
      <c r="H114" s="153">
        <v>59.015000000000001</v>
      </c>
      <c r="I114" s="154"/>
      <c r="L114" s="150"/>
      <c r="M114" s="155"/>
      <c r="T114" s="156"/>
      <c r="AT114" s="151" t="s">
        <v>258</v>
      </c>
      <c r="AU114" s="151" t="s">
        <v>81</v>
      </c>
      <c r="AV114" s="12" t="s">
        <v>81</v>
      </c>
      <c r="AW114" s="12" t="s">
        <v>32</v>
      </c>
      <c r="AX114" s="12" t="s">
        <v>79</v>
      </c>
      <c r="AY114" s="151" t="s">
        <v>134</v>
      </c>
    </row>
    <row r="115" spans="2:65" s="1" customFormat="1" ht="24.2" customHeight="1">
      <c r="B115" s="127"/>
      <c r="C115" s="128" t="s">
        <v>172</v>
      </c>
      <c r="D115" s="128" t="s">
        <v>137</v>
      </c>
      <c r="E115" s="129" t="s">
        <v>317</v>
      </c>
      <c r="F115" s="130" t="s">
        <v>318</v>
      </c>
      <c r="G115" s="131" t="s">
        <v>286</v>
      </c>
      <c r="H115" s="132">
        <v>32.786000000000001</v>
      </c>
      <c r="I115" s="133"/>
      <c r="J115" s="134">
        <f>ROUND(I115*H115,2)</f>
        <v>0</v>
      </c>
      <c r="K115" s="130" t="s">
        <v>141</v>
      </c>
      <c r="L115" s="32"/>
      <c r="M115" s="135" t="s">
        <v>3</v>
      </c>
      <c r="N115" s="136" t="s">
        <v>42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157</v>
      </c>
      <c r="AT115" s="139" t="s">
        <v>137</v>
      </c>
      <c r="AU115" s="139" t="s">
        <v>81</v>
      </c>
      <c r="AY115" s="17" t="s">
        <v>134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79</v>
      </c>
      <c r="BK115" s="140">
        <f>ROUND(I115*H115,2)</f>
        <v>0</v>
      </c>
      <c r="BL115" s="17" t="s">
        <v>157</v>
      </c>
      <c r="BM115" s="139" t="s">
        <v>1089</v>
      </c>
    </row>
    <row r="116" spans="2:65" s="1" customFormat="1">
      <c r="B116" s="32"/>
      <c r="D116" s="141" t="s">
        <v>144</v>
      </c>
      <c r="F116" s="142" t="s">
        <v>320</v>
      </c>
      <c r="I116" s="143"/>
      <c r="L116" s="32"/>
      <c r="M116" s="144"/>
      <c r="T116" s="53"/>
      <c r="AT116" s="17" t="s">
        <v>144</v>
      </c>
      <c r="AU116" s="17" t="s">
        <v>81</v>
      </c>
    </row>
    <row r="117" spans="2:65" s="12" customFormat="1">
      <c r="B117" s="150"/>
      <c r="D117" s="145" t="s">
        <v>258</v>
      </c>
      <c r="E117" s="151" t="s">
        <v>3</v>
      </c>
      <c r="F117" s="152" t="s">
        <v>1083</v>
      </c>
      <c r="H117" s="153">
        <v>32.786000000000001</v>
      </c>
      <c r="I117" s="154"/>
      <c r="L117" s="150"/>
      <c r="M117" s="155"/>
      <c r="T117" s="156"/>
      <c r="AT117" s="151" t="s">
        <v>258</v>
      </c>
      <c r="AU117" s="151" t="s">
        <v>81</v>
      </c>
      <c r="AV117" s="12" t="s">
        <v>81</v>
      </c>
      <c r="AW117" s="12" t="s">
        <v>32</v>
      </c>
      <c r="AX117" s="12" t="s">
        <v>79</v>
      </c>
      <c r="AY117" s="151" t="s">
        <v>134</v>
      </c>
    </row>
    <row r="118" spans="2:65" s="1" customFormat="1" ht="21.75" customHeight="1">
      <c r="B118" s="127"/>
      <c r="C118" s="128" t="s">
        <v>179</v>
      </c>
      <c r="D118" s="128" t="s">
        <v>137</v>
      </c>
      <c r="E118" s="129" t="s">
        <v>601</v>
      </c>
      <c r="F118" s="130" t="s">
        <v>602</v>
      </c>
      <c r="G118" s="131" t="s">
        <v>255</v>
      </c>
      <c r="H118" s="132">
        <v>79.5</v>
      </c>
      <c r="I118" s="133"/>
      <c r="J118" s="134">
        <f>ROUND(I118*H118,2)</f>
        <v>0</v>
      </c>
      <c r="K118" s="130" t="s">
        <v>141</v>
      </c>
      <c r="L118" s="32"/>
      <c r="M118" s="135" t="s">
        <v>3</v>
      </c>
      <c r="N118" s="136" t="s">
        <v>42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157</v>
      </c>
      <c r="AT118" s="139" t="s">
        <v>137</v>
      </c>
      <c r="AU118" s="139" t="s">
        <v>81</v>
      </c>
      <c r="AY118" s="17" t="s">
        <v>134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79</v>
      </c>
      <c r="BK118" s="140">
        <f>ROUND(I118*H118,2)</f>
        <v>0</v>
      </c>
      <c r="BL118" s="17" t="s">
        <v>157</v>
      </c>
      <c r="BM118" s="139" t="s">
        <v>1090</v>
      </c>
    </row>
    <row r="119" spans="2:65" s="1" customFormat="1">
      <c r="B119" s="32"/>
      <c r="D119" s="141" t="s">
        <v>144</v>
      </c>
      <c r="F119" s="142" t="s">
        <v>604</v>
      </c>
      <c r="I119" s="143"/>
      <c r="L119" s="32"/>
      <c r="M119" s="144"/>
      <c r="T119" s="53"/>
      <c r="AT119" s="17" t="s">
        <v>144</v>
      </c>
      <c r="AU119" s="17" t="s">
        <v>81</v>
      </c>
    </row>
    <row r="120" spans="2:65" s="12" customFormat="1">
      <c r="B120" s="150"/>
      <c r="D120" s="145" t="s">
        <v>258</v>
      </c>
      <c r="E120" s="151" t="s">
        <v>3</v>
      </c>
      <c r="F120" s="152" t="s">
        <v>1091</v>
      </c>
      <c r="H120" s="153">
        <v>72.5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32</v>
      </c>
      <c r="AX120" s="12" t="s">
        <v>71</v>
      </c>
      <c r="AY120" s="151" t="s">
        <v>134</v>
      </c>
    </row>
    <row r="121" spans="2:65" s="12" customFormat="1">
      <c r="B121" s="150"/>
      <c r="D121" s="145" t="s">
        <v>258</v>
      </c>
      <c r="E121" s="151" t="s">
        <v>3</v>
      </c>
      <c r="F121" s="152" t="s">
        <v>1092</v>
      </c>
      <c r="H121" s="153">
        <v>7</v>
      </c>
      <c r="I121" s="154"/>
      <c r="L121" s="150"/>
      <c r="M121" s="155"/>
      <c r="T121" s="156"/>
      <c r="AT121" s="151" t="s">
        <v>258</v>
      </c>
      <c r="AU121" s="151" t="s">
        <v>81</v>
      </c>
      <c r="AV121" s="12" t="s">
        <v>81</v>
      </c>
      <c r="AW121" s="12" t="s">
        <v>32</v>
      </c>
      <c r="AX121" s="12" t="s">
        <v>71</v>
      </c>
      <c r="AY121" s="151" t="s">
        <v>134</v>
      </c>
    </row>
    <row r="122" spans="2:65" s="13" customFormat="1">
      <c r="B122" s="157"/>
      <c r="D122" s="145" t="s">
        <v>258</v>
      </c>
      <c r="E122" s="158" t="s">
        <v>3</v>
      </c>
      <c r="F122" s="159" t="s">
        <v>291</v>
      </c>
      <c r="H122" s="160">
        <v>79.5</v>
      </c>
      <c r="I122" s="161"/>
      <c r="L122" s="157"/>
      <c r="M122" s="162"/>
      <c r="T122" s="163"/>
      <c r="AT122" s="158" t="s">
        <v>258</v>
      </c>
      <c r="AU122" s="158" t="s">
        <v>81</v>
      </c>
      <c r="AV122" s="13" t="s">
        <v>157</v>
      </c>
      <c r="AW122" s="13" t="s">
        <v>32</v>
      </c>
      <c r="AX122" s="13" t="s">
        <v>79</v>
      </c>
      <c r="AY122" s="158" t="s">
        <v>134</v>
      </c>
    </row>
    <row r="123" spans="2:65" s="1" customFormat="1" ht="24.2" customHeight="1">
      <c r="B123" s="127"/>
      <c r="C123" s="128" t="s">
        <v>185</v>
      </c>
      <c r="D123" s="128" t="s">
        <v>137</v>
      </c>
      <c r="E123" s="129" t="s">
        <v>1093</v>
      </c>
      <c r="F123" s="130" t="s">
        <v>1094</v>
      </c>
      <c r="G123" s="131" t="s">
        <v>324</v>
      </c>
      <c r="H123" s="132">
        <v>18</v>
      </c>
      <c r="I123" s="133"/>
      <c r="J123" s="134">
        <f>ROUND(I123*H123,2)</f>
        <v>0</v>
      </c>
      <c r="K123" s="130" t="s">
        <v>141</v>
      </c>
      <c r="L123" s="32"/>
      <c r="M123" s="135" t="s">
        <v>3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157</v>
      </c>
      <c r="AT123" s="139" t="s">
        <v>137</v>
      </c>
      <c r="AU123" s="139" t="s">
        <v>81</v>
      </c>
      <c r="AY123" s="17" t="s">
        <v>134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79</v>
      </c>
      <c r="BK123" s="140">
        <f>ROUND(I123*H123,2)</f>
        <v>0</v>
      </c>
      <c r="BL123" s="17" t="s">
        <v>157</v>
      </c>
      <c r="BM123" s="139" t="s">
        <v>1095</v>
      </c>
    </row>
    <row r="124" spans="2:65" s="1" customFormat="1">
      <c r="B124" s="32"/>
      <c r="D124" s="141" t="s">
        <v>144</v>
      </c>
      <c r="F124" s="142" t="s">
        <v>1096</v>
      </c>
      <c r="I124" s="143"/>
      <c r="L124" s="32"/>
      <c r="M124" s="144"/>
      <c r="T124" s="53"/>
      <c r="AT124" s="17" t="s">
        <v>144</v>
      </c>
      <c r="AU124" s="17" t="s">
        <v>81</v>
      </c>
    </row>
    <row r="125" spans="2:65" s="12" customFormat="1">
      <c r="B125" s="150"/>
      <c r="D125" s="145" t="s">
        <v>258</v>
      </c>
      <c r="E125" s="151" t="s">
        <v>3</v>
      </c>
      <c r="F125" s="152" t="s">
        <v>238</v>
      </c>
      <c r="H125" s="153">
        <v>18</v>
      </c>
      <c r="I125" s="154"/>
      <c r="L125" s="150"/>
      <c r="M125" s="155"/>
      <c r="T125" s="156"/>
      <c r="AT125" s="151" t="s">
        <v>258</v>
      </c>
      <c r="AU125" s="151" t="s">
        <v>81</v>
      </c>
      <c r="AV125" s="12" t="s">
        <v>81</v>
      </c>
      <c r="AW125" s="12" t="s">
        <v>32</v>
      </c>
      <c r="AX125" s="12" t="s">
        <v>79</v>
      </c>
      <c r="AY125" s="151" t="s">
        <v>134</v>
      </c>
    </row>
    <row r="126" spans="2:65" s="1" customFormat="1" ht="16.5" customHeight="1">
      <c r="B126" s="127"/>
      <c r="C126" s="167" t="s">
        <v>190</v>
      </c>
      <c r="D126" s="167" t="s">
        <v>595</v>
      </c>
      <c r="E126" s="168" t="s">
        <v>1097</v>
      </c>
      <c r="F126" s="169" t="s">
        <v>1098</v>
      </c>
      <c r="G126" s="170" t="s">
        <v>286</v>
      </c>
      <c r="H126" s="171">
        <v>0.9</v>
      </c>
      <c r="I126" s="172"/>
      <c r="J126" s="173">
        <f>ROUND(I126*H126,2)</f>
        <v>0</v>
      </c>
      <c r="K126" s="169" t="s">
        <v>141</v>
      </c>
      <c r="L126" s="174"/>
      <c r="M126" s="175" t="s">
        <v>3</v>
      </c>
      <c r="N126" s="176" t="s">
        <v>42</v>
      </c>
      <c r="P126" s="137">
        <f>O126*H126</f>
        <v>0</v>
      </c>
      <c r="Q126" s="137">
        <v>0.22</v>
      </c>
      <c r="R126" s="137">
        <f>Q126*H126</f>
        <v>0.19800000000000001</v>
      </c>
      <c r="S126" s="137">
        <v>0</v>
      </c>
      <c r="T126" s="138">
        <f>S126*H126</f>
        <v>0</v>
      </c>
      <c r="AR126" s="139" t="s">
        <v>179</v>
      </c>
      <c r="AT126" s="139" t="s">
        <v>595</v>
      </c>
      <c r="AU126" s="139" t="s">
        <v>81</v>
      </c>
      <c r="AY126" s="17" t="s">
        <v>134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79</v>
      </c>
      <c r="BK126" s="140">
        <f>ROUND(I126*H126,2)</f>
        <v>0</v>
      </c>
      <c r="BL126" s="17" t="s">
        <v>157</v>
      </c>
      <c r="BM126" s="139" t="s">
        <v>1099</v>
      </c>
    </row>
    <row r="127" spans="2:65" s="12" customFormat="1">
      <c r="B127" s="150"/>
      <c r="D127" s="145" t="s">
        <v>258</v>
      </c>
      <c r="F127" s="152" t="s">
        <v>1100</v>
      </c>
      <c r="H127" s="153">
        <v>0.9</v>
      </c>
      <c r="I127" s="154"/>
      <c r="L127" s="150"/>
      <c r="M127" s="155"/>
      <c r="T127" s="156"/>
      <c r="AT127" s="151" t="s">
        <v>258</v>
      </c>
      <c r="AU127" s="151" t="s">
        <v>81</v>
      </c>
      <c r="AV127" s="12" t="s">
        <v>81</v>
      </c>
      <c r="AW127" s="12" t="s">
        <v>4</v>
      </c>
      <c r="AX127" s="12" t="s">
        <v>79</v>
      </c>
      <c r="AY127" s="151" t="s">
        <v>134</v>
      </c>
    </row>
    <row r="128" spans="2:65" s="1" customFormat="1" ht="16.5" customHeight="1">
      <c r="B128" s="127"/>
      <c r="C128" s="128" t="s">
        <v>195</v>
      </c>
      <c r="D128" s="128" t="s">
        <v>137</v>
      </c>
      <c r="E128" s="129" t="s">
        <v>1101</v>
      </c>
      <c r="F128" s="130" t="s">
        <v>1102</v>
      </c>
      <c r="G128" s="131" t="s">
        <v>255</v>
      </c>
      <c r="H128" s="132">
        <v>15</v>
      </c>
      <c r="I128" s="133"/>
      <c r="J128" s="134">
        <f>ROUND(I128*H128,2)</f>
        <v>0</v>
      </c>
      <c r="K128" s="130" t="s">
        <v>141</v>
      </c>
      <c r="L128" s="32"/>
      <c r="M128" s="135" t="s">
        <v>3</v>
      </c>
      <c r="N128" s="136" t="s">
        <v>42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157</v>
      </c>
      <c r="AT128" s="139" t="s">
        <v>137</v>
      </c>
      <c r="AU128" s="139" t="s">
        <v>81</v>
      </c>
      <c r="AY128" s="17" t="s">
        <v>134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79</v>
      </c>
      <c r="BK128" s="140">
        <f>ROUND(I128*H128,2)</f>
        <v>0</v>
      </c>
      <c r="BL128" s="17" t="s">
        <v>157</v>
      </c>
      <c r="BM128" s="139" t="s">
        <v>1103</v>
      </c>
    </row>
    <row r="129" spans="2:65" s="1" customFormat="1">
      <c r="B129" s="32"/>
      <c r="D129" s="141" t="s">
        <v>144</v>
      </c>
      <c r="F129" s="142" t="s">
        <v>1104</v>
      </c>
      <c r="I129" s="143"/>
      <c r="L129" s="32"/>
      <c r="M129" s="144"/>
      <c r="T129" s="53"/>
      <c r="AT129" s="17" t="s">
        <v>144</v>
      </c>
      <c r="AU129" s="17" t="s">
        <v>81</v>
      </c>
    </row>
    <row r="130" spans="2:65" s="12" customFormat="1">
      <c r="B130" s="150"/>
      <c r="D130" s="145" t="s">
        <v>258</v>
      </c>
      <c r="E130" s="151" t="s">
        <v>3</v>
      </c>
      <c r="F130" s="152" t="s">
        <v>1105</v>
      </c>
      <c r="H130" s="153">
        <v>15</v>
      </c>
      <c r="I130" s="154"/>
      <c r="L130" s="150"/>
      <c r="M130" s="155"/>
      <c r="T130" s="156"/>
      <c r="AT130" s="151" t="s">
        <v>258</v>
      </c>
      <c r="AU130" s="151" t="s">
        <v>81</v>
      </c>
      <c r="AV130" s="12" t="s">
        <v>81</v>
      </c>
      <c r="AW130" s="12" t="s">
        <v>32</v>
      </c>
      <c r="AX130" s="12" t="s">
        <v>79</v>
      </c>
      <c r="AY130" s="151" t="s">
        <v>134</v>
      </c>
    </row>
    <row r="131" spans="2:65" s="1" customFormat="1" ht="24.2" customHeight="1">
      <c r="B131" s="127"/>
      <c r="C131" s="128" t="s">
        <v>9</v>
      </c>
      <c r="D131" s="128" t="s">
        <v>137</v>
      </c>
      <c r="E131" s="129" t="s">
        <v>1106</v>
      </c>
      <c r="F131" s="130" t="s">
        <v>1107</v>
      </c>
      <c r="G131" s="131" t="s">
        <v>324</v>
      </c>
      <c r="H131" s="132">
        <v>18</v>
      </c>
      <c r="I131" s="133"/>
      <c r="J131" s="134">
        <f>ROUND(I131*H131,2)</f>
        <v>0</v>
      </c>
      <c r="K131" s="130" t="s">
        <v>141</v>
      </c>
      <c r="L131" s="32"/>
      <c r="M131" s="135" t="s">
        <v>3</v>
      </c>
      <c r="N131" s="136" t="s">
        <v>42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157</v>
      </c>
      <c r="AT131" s="139" t="s">
        <v>137</v>
      </c>
      <c r="AU131" s="139" t="s">
        <v>81</v>
      </c>
      <c r="AY131" s="17" t="s">
        <v>134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79</v>
      </c>
      <c r="BK131" s="140">
        <f>ROUND(I131*H131,2)</f>
        <v>0</v>
      </c>
      <c r="BL131" s="17" t="s">
        <v>157</v>
      </c>
      <c r="BM131" s="139" t="s">
        <v>1108</v>
      </c>
    </row>
    <row r="132" spans="2:65" s="1" customFormat="1">
      <c r="B132" s="32"/>
      <c r="D132" s="141" t="s">
        <v>144</v>
      </c>
      <c r="F132" s="142" t="s">
        <v>1109</v>
      </c>
      <c r="I132" s="143"/>
      <c r="L132" s="32"/>
      <c r="M132" s="144"/>
      <c r="T132" s="53"/>
      <c r="AT132" s="17" t="s">
        <v>144</v>
      </c>
      <c r="AU132" s="17" t="s">
        <v>81</v>
      </c>
    </row>
    <row r="133" spans="2:65" s="12" customFormat="1">
      <c r="B133" s="150"/>
      <c r="D133" s="145" t="s">
        <v>258</v>
      </c>
      <c r="E133" s="151" t="s">
        <v>3</v>
      </c>
      <c r="F133" s="152" t="s">
        <v>238</v>
      </c>
      <c r="H133" s="153">
        <v>18</v>
      </c>
      <c r="I133" s="154"/>
      <c r="L133" s="150"/>
      <c r="M133" s="155"/>
      <c r="T133" s="156"/>
      <c r="AT133" s="151" t="s">
        <v>258</v>
      </c>
      <c r="AU133" s="151" t="s">
        <v>81</v>
      </c>
      <c r="AV133" s="12" t="s">
        <v>81</v>
      </c>
      <c r="AW133" s="12" t="s">
        <v>32</v>
      </c>
      <c r="AX133" s="12" t="s">
        <v>79</v>
      </c>
      <c r="AY133" s="151" t="s">
        <v>134</v>
      </c>
    </row>
    <row r="134" spans="2:65" s="1" customFormat="1" ht="16.5" customHeight="1">
      <c r="B134" s="127"/>
      <c r="C134" s="167" t="s">
        <v>207</v>
      </c>
      <c r="D134" s="167" t="s">
        <v>595</v>
      </c>
      <c r="E134" s="168" t="s">
        <v>1110</v>
      </c>
      <c r="F134" s="169" t="s">
        <v>1111</v>
      </c>
      <c r="G134" s="170" t="s">
        <v>324</v>
      </c>
      <c r="H134" s="171">
        <v>18</v>
      </c>
      <c r="I134" s="172"/>
      <c r="J134" s="173">
        <f>ROUND(I134*H134,2)</f>
        <v>0</v>
      </c>
      <c r="K134" s="169" t="s">
        <v>3</v>
      </c>
      <c r="L134" s="174"/>
      <c r="M134" s="175" t="s">
        <v>3</v>
      </c>
      <c r="N134" s="176" t="s">
        <v>42</v>
      </c>
      <c r="P134" s="137">
        <f>O134*H134</f>
        <v>0</v>
      </c>
      <c r="Q134" s="137">
        <v>5.0000000000000001E-3</v>
      </c>
      <c r="R134" s="137">
        <f>Q134*H134</f>
        <v>0.09</v>
      </c>
      <c r="S134" s="137">
        <v>0</v>
      </c>
      <c r="T134" s="138">
        <f>S134*H134</f>
        <v>0</v>
      </c>
      <c r="AR134" s="139" t="s">
        <v>179</v>
      </c>
      <c r="AT134" s="139" t="s">
        <v>595</v>
      </c>
      <c r="AU134" s="139" t="s">
        <v>81</v>
      </c>
      <c r="AY134" s="17" t="s">
        <v>134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79</v>
      </c>
      <c r="BK134" s="140">
        <f>ROUND(I134*H134,2)</f>
        <v>0</v>
      </c>
      <c r="BL134" s="17" t="s">
        <v>157</v>
      </c>
      <c r="BM134" s="139" t="s">
        <v>1112</v>
      </c>
    </row>
    <row r="135" spans="2:65" s="11" customFormat="1" ht="22.9" customHeight="1">
      <c r="B135" s="115"/>
      <c r="D135" s="116" t="s">
        <v>70</v>
      </c>
      <c r="E135" s="125" t="s">
        <v>81</v>
      </c>
      <c r="F135" s="125" t="s">
        <v>606</v>
      </c>
      <c r="I135" s="118"/>
      <c r="J135" s="126">
        <f>BK135</f>
        <v>0</v>
      </c>
      <c r="L135" s="115"/>
      <c r="M135" s="120"/>
      <c r="P135" s="121">
        <f>SUM(P136:P151)</f>
        <v>0</v>
      </c>
      <c r="R135" s="121">
        <f>SUM(R136:R151)</f>
        <v>3.7282839600000002</v>
      </c>
      <c r="T135" s="122">
        <f>SUM(T136:T151)</f>
        <v>0</v>
      </c>
      <c r="AR135" s="116" t="s">
        <v>79</v>
      </c>
      <c r="AT135" s="123" t="s">
        <v>70</v>
      </c>
      <c r="AU135" s="123" t="s">
        <v>79</v>
      </c>
      <c r="AY135" s="116" t="s">
        <v>134</v>
      </c>
      <c r="BK135" s="124">
        <f>SUM(BK136:BK151)</f>
        <v>0</v>
      </c>
    </row>
    <row r="136" spans="2:65" s="1" customFormat="1" ht="16.5" customHeight="1">
      <c r="B136" s="127"/>
      <c r="C136" s="128" t="s">
        <v>213</v>
      </c>
      <c r="D136" s="128" t="s">
        <v>137</v>
      </c>
      <c r="E136" s="129" t="s">
        <v>607</v>
      </c>
      <c r="F136" s="130" t="s">
        <v>608</v>
      </c>
      <c r="G136" s="131" t="s">
        <v>286</v>
      </c>
      <c r="H136" s="132">
        <v>1.6020000000000001</v>
      </c>
      <c r="I136" s="133"/>
      <c r="J136" s="134">
        <f>ROUND(I136*H136,2)</f>
        <v>0</v>
      </c>
      <c r="K136" s="130" t="s">
        <v>141</v>
      </c>
      <c r="L136" s="32"/>
      <c r="M136" s="135" t="s">
        <v>3</v>
      </c>
      <c r="N136" s="136" t="s">
        <v>42</v>
      </c>
      <c r="P136" s="137">
        <f>O136*H136</f>
        <v>0</v>
      </c>
      <c r="Q136" s="137">
        <v>2.3010199999999998</v>
      </c>
      <c r="R136" s="137">
        <f>Q136*H136</f>
        <v>3.68623404</v>
      </c>
      <c r="S136" s="137">
        <v>0</v>
      </c>
      <c r="T136" s="138">
        <f>S136*H136</f>
        <v>0</v>
      </c>
      <c r="AR136" s="139" t="s">
        <v>157</v>
      </c>
      <c r="AT136" s="139" t="s">
        <v>137</v>
      </c>
      <c r="AU136" s="139" t="s">
        <v>81</v>
      </c>
      <c r="AY136" s="17" t="s">
        <v>134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79</v>
      </c>
      <c r="BK136" s="140">
        <f>ROUND(I136*H136,2)</f>
        <v>0</v>
      </c>
      <c r="BL136" s="17" t="s">
        <v>157</v>
      </c>
      <c r="BM136" s="139" t="s">
        <v>1113</v>
      </c>
    </row>
    <row r="137" spans="2:65" s="1" customFormat="1">
      <c r="B137" s="32"/>
      <c r="D137" s="141" t="s">
        <v>144</v>
      </c>
      <c r="F137" s="142" t="s">
        <v>610</v>
      </c>
      <c r="I137" s="143"/>
      <c r="L137" s="32"/>
      <c r="M137" s="144"/>
      <c r="T137" s="53"/>
      <c r="AT137" s="17" t="s">
        <v>144</v>
      </c>
      <c r="AU137" s="17" t="s">
        <v>81</v>
      </c>
    </row>
    <row r="138" spans="2:65" s="12" customFormat="1">
      <c r="B138" s="150"/>
      <c r="D138" s="145" t="s">
        <v>258</v>
      </c>
      <c r="E138" s="151" t="s">
        <v>3</v>
      </c>
      <c r="F138" s="152" t="s">
        <v>1114</v>
      </c>
      <c r="H138" s="153">
        <v>5.8000000000000003E-2</v>
      </c>
      <c r="I138" s="154"/>
      <c r="L138" s="150"/>
      <c r="M138" s="155"/>
      <c r="T138" s="156"/>
      <c r="AT138" s="151" t="s">
        <v>258</v>
      </c>
      <c r="AU138" s="151" t="s">
        <v>81</v>
      </c>
      <c r="AV138" s="12" t="s">
        <v>81</v>
      </c>
      <c r="AW138" s="12" t="s">
        <v>32</v>
      </c>
      <c r="AX138" s="12" t="s">
        <v>71</v>
      </c>
      <c r="AY138" s="151" t="s">
        <v>134</v>
      </c>
    </row>
    <row r="139" spans="2:65" s="12" customFormat="1">
      <c r="B139" s="150"/>
      <c r="D139" s="145" t="s">
        <v>258</v>
      </c>
      <c r="E139" s="151" t="s">
        <v>3</v>
      </c>
      <c r="F139" s="152" t="s">
        <v>1115</v>
      </c>
      <c r="H139" s="153">
        <v>0.16900000000000001</v>
      </c>
      <c r="I139" s="154"/>
      <c r="L139" s="150"/>
      <c r="M139" s="155"/>
      <c r="T139" s="156"/>
      <c r="AT139" s="151" t="s">
        <v>258</v>
      </c>
      <c r="AU139" s="151" t="s">
        <v>81</v>
      </c>
      <c r="AV139" s="12" t="s">
        <v>81</v>
      </c>
      <c r="AW139" s="12" t="s">
        <v>32</v>
      </c>
      <c r="AX139" s="12" t="s">
        <v>71</v>
      </c>
      <c r="AY139" s="151" t="s">
        <v>134</v>
      </c>
    </row>
    <row r="140" spans="2:65" s="12" customFormat="1">
      <c r="B140" s="150"/>
      <c r="D140" s="145" t="s">
        <v>258</v>
      </c>
      <c r="E140" s="151" t="s">
        <v>3</v>
      </c>
      <c r="F140" s="152" t="s">
        <v>1116</v>
      </c>
      <c r="H140" s="153">
        <v>0.47099999999999997</v>
      </c>
      <c r="I140" s="154"/>
      <c r="L140" s="150"/>
      <c r="M140" s="155"/>
      <c r="T140" s="156"/>
      <c r="AT140" s="151" t="s">
        <v>258</v>
      </c>
      <c r="AU140" s="151" t="s">
        <v>81</v>
      </c>
      <c r="AV140" s="12" t="s">
        <v>81</v>
      </c>
      <c r="AW140" s="12" t="s">
        <v>32</v>
      </c>
      <c r="AX140" s="12" t="s">
        <v>71</v>
      </c>
      <c r="AY140" s="151" t="s">
        <v>134</v>
      </c>
    </row>
    <row r="141" spans="2:65" s="12" customFormat="1">
      <c r="B141" s="150"/>
      <c r="D141" s="145" t="s">
        <v>258</v>
      </c>
      <c r="E141" s="151" t="s">
        <v>3</v>
      </c>
      <c r="F141" s="152" t="s">
        <v>1117</v>
      </c>
      <c r="H141" s="153">
        <v>0.90400000000000003</v>
      </c>
      <c r="I141" s="154"/>
      <c r="L141" s="150"/>
      <c r="M141" s="155"/>
      <c r="T141" s="156"/>
      <c r="AT141" s="151" t="s">
        <v>258</v>
      </c>
      <c r="AU141" s="151" t="s">
        <v>81</v>
      </c>
      <c r="AV141" s="12" t="s">
        <v>81</v>
      </c>
      <c r="AW141" s="12" t="s">
        <v>32</v>
      </c>
      <c r="AX141" s="12" t="s">
        <v>71</v>
      </c>
      <c r="AY141" s="151" t="s">
        <v>134</v>
      </c>
    </row>
    <row r="142" spans="2:65" s="13" customFormat="1">
      <c r="B142" s="157"/>
      <c r="D142" s="145" t="s">
        <v>258</v>
      </c>
      <c r="E142" s="158" t="s">
        <v>3</v>
      </c>
      <c r="F142" s="159" t="s">
        <v>291</v>
      </c>
      <c r="H142" s="160">
        <v>1.6019999999999999</v>
      </c>
      <c r="I142" s="161"/>
      <c r="L142" s="157"/>
      <c r="M142" s="162"/>
      <c r="T142" s="163"/>
      <c r="AT142" s="158" t="s">
        <v>258</v>
      </c>
      <c r="AU142" s="158" t="s">
        <v>81</v>
      </c>
      <c r="AV142" s="13" t="s">
        <v>157</v>
      </c>
      <c r="AW142" s="13" t="s">
        <v>32</v>
      </c>
      <c r="AX142" s="13" t="s">
        <v>79</v>
      </c>
      <c r="AY142" s="158" t="s">
        <v>134</v>
      </c>
    </row>
    <row r="143" spans="2:65" s="1" customFormat="1" ht="16.5" customHeight="1">
      <c r="B143" s="127"/>
      <c r="C143" s="128" t="s">
        <v>218</v>
      </c>
      <c r="D143" s="128" t="s">
        <v>137</v>
      </c>
      <c r="E143" s="129" t="s">
        <v>611</v>
      </c>
      <c r="F143" s="130" t="s">
        <v>612</v>
      </c>
      <c r="G143" s="131" t="s">
        <v>255</v>
      </c>
      <c r="H143" s="132">
        <v>15.928000000000001</v>
      </c>
      <c r="I143" s="133"/>
      <c r="J143" s="134">
        <f>ROUND(I143*H143,2)</f>
        <v>0</v>
      </c>
      <c r="K143" s="130" t="s">
        <v>141</v>
      </c>
      <c r="L143" s="32"/>
      <c r="M143" s="135" t="s">
        <v>3</v>
      </c>
      <c r="N143" s="136" t="s">
        <v>42</v>
      </c>
      <c r="P143" s="137">
        <f>O143*H143</f>
        <v>0</v>
      </c>
      <c r="Q143" s="137">
        <v>2.64E-3</v>
      </c>
      <c r="R143" s="137">
        <f>Q143*H143</f>
        <v>4.2049920000000005E-2</v>
      </c>
      <c r="S143" s="137">
        <v>0</v>
      </c>
      <c r="T143" s="138">
        <f>S143*H143</f>
        <v>0</v>
      </c>
      <c r="AR143" s="139" t="s">
        <v>157</v>
      </c>
      <c r="AT143" s="139" t="s">
        <v>137</v>
      </c>
      <c r="AU143" s="139" t="s">
        <v>81</v>
      </c>
      <c r="AY143" s="17" t="s">
        <v>134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79</v>
      </c>
      <c r="BK143" s="140">
        <f>ROUND(I143*H143,2)</f>
        <v>0</v>
      </c>
      <c r="BL143" s="17" t="s">
        <v>157</v>
      </c>
      <c r="BM143" s="139" t="s">
        <v>1118</v>
      </c>
    </row>
    <row r="144" spans="2:65" s="1" customFormat="1">
      <c r="B144" s="32"/>
      <c r="D144" s="141" t="s">
        <v>144</v>
      </c>
      <c r="F144" s="142" t="s">
        <v>614</v>
      </c>
      <c r="I144" s="143"/>
      <c r="L144" s="32"/>
      <c r="M144" s="144"/>
      <c r="T144" s="53"/>
      <c r="AT144" s="17" t="s">
        <v>144</v>
      </c>
      <c r="AU144" s="17" t="s">
        <v>81</v>
      </c>
    </row>
    <row r="145" spans="2:65" s="12" customFormat="1">
      <c r="B145" s="150"/>
      <c r="D145" s="145" t="s">
        <v>258</v>
      </c>
      <c r="E145" s="151" t="s">
        <v>3</v>
      </c>
      <c r="F145" s="152" t="s">
        <v>1119</v>
      </c>
      <c r="H145" s="153">
        <v>0.65900000000000003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71</v>
      </c>
      <c r="AY145" s="151" t="s">
        <v>134</v>
      </c>
    </row>
    <row r="146" spans="2:65" s="12" customFormat="1">
      <c r="B146" s="150"/>
      <c r="D146" s="145" t="s">
        <v>258</v>
      </c>
      <c r="E146" s="151" t="s">
        <v>3</v>
      </c>
      <c r="F146" s="152" t="s">
        <v>1120</v>
      </c>
      <c r="H146" s="153">
        <v>2.4580000000000002</v>
      </c>
      <c r="I146" s="154"/>
      <c r="L146" s="150"/>
      <c r="M146" s="155"/>
      <c r="T146" s="156"/>
      <c r="AT146" s="151" t="s">
        <v>258</v>
      </c>
      <c r="AU146" s="151" t="s">
        <v>81</v>
      </c>
      <c r="AV146" s="12" t="s">
        <v>81</v>
      </c>
      <c r="AW146" s="12" t="s">
        <v>32</v>
      </c>
      <c r="AX146" s="12" t="s">
        <v>71</v>
      </c>
      <c r="AY146" s="151" t="s">
        <v>134</v>
      </c>
    </row>
    <row r="147" spans="2:65" s="12" customFormat="1">
      <c r="B147" s="150"/>
      <c r="D147" s="145" t="s">
        <v>258</v>
      </c>
      <c r="E147" s="151" t="s">
        <v>3</v>
      </c>
      <c r="F147" s="152" t="s">
        <v>1121</v>
      </c>
      <c r="H147" s="153">
        <v>3.7679999999999998</v>
      </c>
      <c r="I147" s="154"/>
      <c r="L147" s="150"/>
      <c r="M147" s="155"/>
      <c r="T147" s="156"/>
      <c r="AT147" s="151" t="s">
        <v>258</v>
      </c>
      <c r="AU147" s="151" t="s">
        <v>81</v>
      </c>
      <c r="AV147" s="12" t="s">
        <v>81</v>
      </c>
      <c r="AW147" s="12" t="s">
        <v>32</v>
      </c>
      <c r="AX147" s="12" t="s">
        <v>71</v>
      </c>
      <c r="AY147" s="151" t="s">
        <v>134</v>
      </c>
    </row>
    <row r="148" spans="2:65" s="12" customFormat="1">
      <c r="B148" s="150"/>
      <c r="D148" s="145" t="s">
        <v>258</v>
      </c>
      <c r="E148" s="151" t="s">
        <v>3</v>
      </c>
      <c r="F148" s="152" t="s">
        <v>1122</v>
      </c>
      <c r="H148" s="153">
        <v>9.0429999999999993</v>
      </c>
      <c r="I148" s="154"/>
      <c r="L148" s="150"/>
      <c r="M148" s="155"/>
      <c r="T148" s="156"/>
      <c r="AT148" s="151" t="s">
        <v>258</v>
      </c>
      <c r="AU148" s="151" t="s">
        <v>81</v>
      </c>
      <c r="AV148" s="12" t="s">
        <v>81</v>
      </c>
      <c r="AW148" s="12" t="s">
        <v>32</v>
      </c>
      <c r="AX148" s="12" t="s">
        <v>71</v>
      </c>
      <c r="AY148" s="151" t="s">
        <v>134</v>
      </c>
    </row>
    <row r="149" spans="2:65" s="13" customFormat="1">
      <c r="B149" s="157"/>
      <c r="D149" s="145" t="s">
        <v>258</v>
      </c>
      <c r="E149" s="158" t="s">
        <v>3</v>
      </c>
      <c r="F149" s="159" t="s">
        <v>291</v>
      </c>
      <c r="H149" s="160">
        <v>15.927999999999999</v>
      </c>
      <c r="I149" s="161"/>
      <c r="L149" s="157"/>
      <c r="M149" s="162"/>
      <c r="T149" s="163"/>
      <c r="AT149" s="158" t="s">
        <v>258</v>
      </c>
      <c r="AU149" s="158" t="s">
        <v>81</v>
      </c>
      <c r="AV149" s="13" t="s">
        <v>157</v>
      </c>
      <c r="AW149" s="13" t="s">
        <v>32</v>
      </c>
      <c r="AX149" s="13" t="s">
        <v>79</v>
      </c>
      <c r="AY149" s="158" t="s">
        <v>134</v>
      </c>
    </row>
    <row r="150" spans="2:65" s="1" customFormat="1" ht="16.5" customHeight="1">
      <c r="B150" s="127"/>
      <c r="C150" s="128" t="s">
        <v>226</v>
      </c>
      <c r="D150" s="128" t="s">
        <v>137</v>
      </c>
      <c r="E150" s="129" t="s">
        <v>621</v>
      </c>
      <c r="F150" s="130" t="s">
        <v>622</v>
      </c>
      <c r="G150" s="131" t="s">
        <v>255</v>
      </c>
      <c r="H150" s="132">
        <v>15.928000000000001</v>
      </c>
      <c r="I150" s="133"/>
      <c r="J150" s="134">
        <f>ROUND(I150*H150,2)</f>
        <v>0</v>
      </c>
      <c r="K150" s="130" t="s">
        <v>141</v>
      </c>
      <c r="L150" s="32"/>
      <c r="M150" s="135" t="s">
        <v>3</v>
      </c>
      <c r="N150" s="136" t="s">
        <v>42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157</v>
      </c>
      <c r="AT150" s="139" t="s">
        <v>137</v>
      </c>
      <c r="AU150" s="139" t="s">
        <v>81</v>
      </c>
      <c r="AY150" s="17" t="s">
        <v>134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79</v>
      </c>
      <c r="BK150" s="140">
        <f>ROUND(I150*H150,2)</f>
        <v>0</v>
      </c>
      <c r="BL150" s="17" t="s">
        <v>157</v>
      </c>
      <c r="BM150" s="139" t="s">
        <v>1123</v>
      </c>
    </row>
    <row r="151" spans="2:65" s="1" customFormat="1">
      <c r="B151" s="32"/>
      <c r="D151" s="141" t="s">
        <v>144</v>
      </c>
      <c r="F151" s="142" t="s">
        <v>624</v>
      </c>
      <c r="I151" s="143"/>
      <c r="L151" s="32"/>
      <c r="M151" s="144"/>
      <c r="T151" s="53"/>
      <c r="AT151" s="17" t="s">
        <v>144</v>
      </c>
      <c r="AU151" s="17" t="s">
        <v>81</v>
      </c>
    </row>
    <row r="152" spans="2:65" s="11" customFormat="1" ht="22.9" customHeight="1">
      <c r="B152" s="115"/>
      <c r="D152" s="116" t="s">
        <v>70</v>
      </c>
      <c r="E152" s="125" t="s">
        <v>133</v>
      </c>
      <c r="F152" s="125" t="s">
        <v>640</v>
      </c>
      <c r="I152" s="118"/>
      <c r="J152" s="126">
        <f>BK152</f>
        <v>0</v>
      </c>
      <c r="L152" s="115"/>
      <c r="M152" s="120"/>
      <c r="P152" s="121">
        <f>SUM(P153:P170)</f>
        <v>0</v>
      </c>
      <c r="R152" s="121">
        <f>SUM(R153:R170)</f>
        <v>58.587975</v>
      </c>
      <c r="T152" s="122">
        <f>SUM(T153:T170)</f>
        <v>0</v>
      </c>
      <c r="AR152" s="116" t="s">
        <v>79</v>
      </c>
      <c r="AT152" s="123" t="s">
        <v>70</v>
      </c>
      <c r="AU152" s="123" t="s">
        <v>79</v>
      </c>
      <c r="AY152" s="116" t="s">
        <v>134</v>
      </c>
      <c r="BK152" s="124">
        <f>SUM(BK153:BK170)</f>
        <v>0</v>
      </c>
    </row>
    <row r="153" spans="2:65" s="1" customFormat="1" ht="24.2" customHeight="1">
      <c r="B153" s="127"/>
      <c r="C153" s="128" t="s">
        <v>233</v>
      </c>
      <c r="D153" s="128" t="s">
        <v>137</v>
      </c>
      <c r="E153" s="129" t="s">
        <v>1124</v>
      </c>
      <c r="F153" s="130" t="s">
        <v>1125</v>
      </c>
      <c r="G153" s="131" t="s">
        <v>255</v>
      </c>
      <c r="H153" s="132">
        <v>72.5</v>
      </c>
      <c r="I153" s="133"/>
      <c r="J153" s="134">
        <f>ROUND(I153*H153,2)</f>
        <v>0</v>
      </c>
      <c r="K153" s="130" t="s">
        <v>141</v>
      </c>
      <c r="L153" s="32"/>
      <c r="M153" s="135" t="s">
        <v>3</v>
      </c>
      <c r="N153" s="136" t="s">
        <v>42</v>
      </c>
      <c r="P153" s="137">
        <f>O153*H153</f>
        <v>0</v>
      </c>
      <c r="Q153" s="137">
        <v>9.1999999999999998E-2</v>
      </c>
      <c r="R153" s="137">
        <f>Q153*H153</f>
        <v>6.67</v>
      </c>
      <c r="S153" s="137">
        <v>0</v>
      </c>
      <c r="T153" s="138">
        <f>S153*H153</f>
        <v>0</v>
      </c>
      <c r="AR153" s="139" t="s">
        <v>157</v>
      </c>
      <c r="AT153" s="139" t="s">
        <v>137</v>
      </c>
      <c r="AU153" s="139" t="s">
        <v>81</v>
      </c>
      <c r="AY153" s="17" t="s">
        <v>134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79</v>
      </c>
      <c r="BK153" s="140">
        <f>ROUND(I153*H153,2)</f>
        <v>0</v>
      </c>
      <c r="BL153" s="17" t="s">
        <v>157</v>
      </c>
      <c r="BM153" s="139" t="s">
        <v>1126</v>
      </c>
    </row>
    <row r="154" spans="2:65" s="1" customFormat="1">
      <c r="B154" s="32"/>
      <c r="D154" s="141" t="s">
        <v>144</v>
      </c>
      <c r="F154" s="142" t="s">
        <v>1127</v>
      </c>
      <c r="I154" s="143"/>
      <c r="L154" s="32"/>
      <c r="M154" s="144"/>
      <c r="T154" s="53"/>
      <c r="AT154" s="17" t="s">
        <v>144</v>
      </c>
      <c r="AU154" s="17" t="s">
        <v>81</v>
      </c>
    </row>
    <row r="155" spans="2:65" s="12" customFormat="1">
      <c r="B155" s="150"/>
      <c r="D155" s="145" t="s">
        <v>258</v>
      </c>
      <c r="E155" s="151" t="s">
        <v>3</v>
      </c>
      <c r="F155" s="152" t="s">
        <v>1091</v>
      </c>
      <c r="H155" s="153">
        <v>72.5</v>
      </c>
      <c r="I155" s="154"/>
      <c r="L155" s="150"/>
      <c r="M155" s="155"/>
      <c r="T155" s="156"/>
      <c r="AT155" s="151" t="s">
        <v>258</v>
      </c>
      <c r="AU155" s="151" t="s">
        <v>81</v>
      </c>
      <c r="AV155" s="12" t="s">
        <v>81</v>
      </c>
      <c r="AW155" s="12" t="s">
        <v>32</v>
      </c>
      <c r="AX155" s="12" t="s">
        <v>79</v>
      </c>
      <c r="AY155" s="151" t="s">
        <v>134</v>
      </c>
    </row>
    <row r="156" spans="2:65" s="1" customFormat="1" ht="24.2" customHeight="1">
      <c r="B156" s="127"/>
      <c r="C156" s="128" t="s">
        <v>238</v>
      </c>
      <c r="D156" s="128" t="s">
        <v>137</v>
      </c>
      <c r="E156" s="129" t="s">
        <v>1128</v>
      </c>
      <c r="F156" s="130" t="s">
        <v>1129</v>
      </c>
      <c r="G156" s="131" t="s">
        <v>255</v>
      </c>
      <c r="H156" s="132">
        <v>72.5</v>
      </c>
      <c r="I156" s="133"/>
      <c r="J156" s="134">
        <f>ROUND(I156*H156,2)</f>
        <v>0</v>
      </c>
      <c r="K156" s="130" t="s">
        <v>141</v>
      </c>
      <c r="L156" s="32"/>
      <c r="M156" s="135" t="s">
        <v>3</v>
      </c>
      <c r="N156" s="136" t="s">
        <v>42</v>
      </c>
      <c r="P156" s="137">
        <f>O156*H156</f>
        <v>0</v>
      </c>
      <c r="Q156" s="137">
        <v>0.106</v>
      </c>
      <c r="R156" s="137">
        <f>Q156*H156</f>
        <v>7.6849999999999996</v>
      </c>
      <c r="S156" s="137">
        <v>0</v>
      </c>
      <c r="T156" s="138">
        <f>S156*H156</f>
        <v>0</v>
      </c>
      <c r="AR156" s="139" t="s">
        <v>157</v>
      </c>
      <c r="AT156" s="139" t="s">
        <v>137</v>
      </c>
      <c r="AU156" s="139" t="s">
        <v>81</v>
      </c>
      <c r="AY156" s="17" t="s">
        <v>134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79</v>
      </c>
      <c r="BK156" s="140">
        <f>ROUND(I156*H156,2)</f>
        <v>0</v>
      </c>
      <c r="BL156" s="17" t="s">
        <v>157</v>
      </c>
      <c r="BM156" s="139" t="s">
        <v>1130</v>
      </c>
    </row>
    <row r="157" spans="2:65" s="1" customFormat="1">
      <c r="B157" s="32"/>
      <c r="D157" s="141" t="s">
        <v>144</v>
      </c>
      <c r="F157" s="142" t="s">
        <v>1131</v>
      </c>
      <c r="I157" s="143"/>
      <c r="L157" s="32"/>
      <c r="M157" s="144"/>
      <c r="T157" s="53"/>
      <c r="AT157" s="17" t="s">
        <v>144</v>
      </c>
      <c r="AU157" s="17" t="s">
        <v>81</v>
      </c>
    </row>
    <row r="158" spans="2:65" s="12" customFormat="1">
      <c r="B158" s="150"/>
      <c r="D158" s="145" t="s">
        <v>258</v>
      </c>
      <c r="E158" s="151" t="s">
        <v>3</v>
      </c>
      <c r="F158" s="152" t="s">
        <v>1091</v>
      </c>
      <c r="H158" s="153">
        <v>72.5</v>
      </c>
      <c r="I158" s="154"/>
      <c r="L158" s="150"/>
      <c r="M158" s="155"/>
      <c r="T158" s="156"/>
      <c r="AT158" s="151" t="s">
        <v>258</v>
      </c>
      <c r="AU158" s="151" t="s">
        <v>81</v>
      </c>
      <c r="AV158" s="12" t="s">
        <v>81</v>
      </c>
      <c r="AW158" s="12" t="s">
        <v>32</v>
      </c>
      <c r="AX158" s="12" t="s">
        <v>79</v>
      </c>
      <c r="AY158" s="151" t="s">
        <v>134</v>
      </c>
    </row>
    <row r="159" spans="2:65" s="1" customFormat="1" ht="24.2" customHeight="1">
      <c r="B159" s="127"/>
      <c r="C159" s="128" t="s">
        <v>352</v>
      </c>
      <c r="D159" s="128" t="s">
        <v>137</v>
      </c>
      <c r="E159" s="129" t="s">
        <v>1132</v>
      </c>
      <c r="F159" s="130" t="s">
        <v>1133</v>
      </c>
      <c r="G159" s="131" t="s">
        <v>255</v>
      </c>
      <c r="H159" s="132">
        <v>72.5</v>
      </c>
      <c r="I159" s="133"/>
      <c r="J159" s="134">
        <f>ROUND(I159*H159,2)</f>
        <v>0</v>
      </c>
      <c r="K159" s="130" t="s">
        <v>141</v>
      </c>
      <c r="L159" s="32"/>
      <c r="M159" s="135" t="s">
        <v>3</v>
      </c>
      <c r="N159" s="136" t="s">
        <v>42</v>
      </c>
      <c r="P159" s="137">
        <f>O159*H159</f>
        <v>0</v>
      </c>
      <c r="Q159" s="137">
        <v>0.19800000000000001</v>
      </c>
      <c r="R159" s="137">
        <f>Q159*H159</f>
        <v>14.355</v>
      </c>
      <c r="S159" s="137">
        <v>0</v>
      </c>
      <c r="T159" s="138">
        <f>S159*H159</f>
        <v>0</v>
      </c>
      <c r="AR159" s="139" t="s">
        <v>157</v>
      </c>
      <c r="AT159" s="139" t="s">
        <v>137</v>
      </c>
      <c r="AU159" s="139" t="s">
        <v>81</v>
      </c>
      <c r="AY159" s="17" t="s">
        <v>134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79</v>
      </c>
      <c r="BK159" s="140">
        <f>ROUND(I159*H159,2)</f>
        <v>0</v>
      </c>
      <c r="BL159" s="17" t="s">
        <v>157</v>
      </c>
      <c r="BM159" s="139" t="s">
        <v>1134</v>
      </c>
    </row>
    <row r="160" spans="2:65" s="1" customFormat="1">
      <c r="B160" s="32"/>
      <c r="D160" s="141" t="s">
        <v>144</v>
      </c>
      <c r="F160" s="142" t="s">
        <v>1135</v>
      </c>
      <c r="I160" s="143"/>
      <c r="L160" s="32"/>
      <c r="M160" s="144"/>
      <c r="T160" s="53"/>
      <c r="AT160" s="17" t="s">
        <v>144</v>
      </c>
      <c r="AU160" s="17" t="s">
        <v>81</v>
      </c>
    </row>
    <row r="161" spans="2:65" s="12" customFormat="1">
      <c r="B161" s="150"/>
      <c r="D161" s="145" t="s">
        <v>258</v>
      </c>
      <c r="E161" s="151" t="s">
        <v>3</v>
      </c>
      <c r="F161" s="152" t="s">
        <v>1091</v>
      </c>
      <c r="H161" s="153">
        <v>72.5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79</v>
      </c>
      <c r="AY161" s="151" t="s">
        <v>134</v>
      </c>
    </row>
    <row r="162" spans="2:65" s="1" customFormat="1" ht="24.2" customHeight="1">
      <c r="B162" s="127"/>
      <c r="C162" s="128" t="s">
        <v>358</v>
      </c>
      <c r="D162" s="128" t="s">
        <v>137</v>
      </c>
      <c r="E162" s="129" t="s">
        <v>1136</v>
      </c>
      <c r="F162" s="130" t="s">
        <v>1137</v>
      </c>
      <c r="G162" s="131" t="s">
        <v>255</v>
      </c>
      <c r="H162" s="132">
        <v>72.5</v>
      </c>
      <c r="I162" s="133"/>
      <c r="J162" s="134">
        <f>ROUND(I162*H162,2)</f>
        <v>0</v>
      </c>
      <c r="K162" s="130" t="s">
        <v>141</v>
      </c>
      <c r="L162" s="32"/>
      <c r="M162" s="135" t="s">
        <v>3</v>
      </c>
      <c r="N162" s="136" t="s">
        <v>42</v>
      </c>
      <c r="P162" s="137">
        <f>O162*H162</f>
        <v>0</v>
      </c>
      <c r="Q162" s="137">
        <v>0.29160000000000003</v>
      </c>
      <c r="R162" s="137">
        <f>Q162*H162</f>
        <v>21.141000000000002</v>
      </c>
      <c r="S162" s="137">
        <v>0</v>
      </c>
      <c r="T162" s="138">
        <f>S162*H162</f>
        <v>0</v>
      </c>
      <c r="AR162" s="139" t="s">
        <v>157</v>
      </c>
      <c r="AT162" s="139" t="s">
        <v>137</v>
      </c>
      <c r="AU162" s="139" t="s">
        <v>81</v>
      </c>
      <c r="AY162" s="17" t="s">
        <v>134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79</v>
      </c>
      <c r="BK162" s="140">
        <f>ROUND(I162*H162,2)</f>
        <v>0</v>
      </c>
      <c r="BL162" s="17" t="s">
        <v>157</v>
      </c>
      <c r="BM162" s="139" t="s">
        <v>1138</v>
      </c>
    </row>
    <row r="163" spans="2:65" s="1" customFormat="1">
      <c r="B163" s="32"/>
      <c r="D163" s="141" t="s">
        <v>144</v>
      </c>
      <c r="F163" s="142" t="s">
        <v>1139</v>
      </c>
      <c r="I163" s="143"/>
      <c r="L163" s="32"/>
      <c r="M163" s="144"/>
      <c r="T163" s="53"/>
      <c r="AT163" s="17" t="s">
        <v>144</v>
      </c>
      <c r="AU163" s="17" t="s">
        <v>81</v>
      </c>
    </row>
    <row r="164" spans="2:65" s="12" customFormat="1">
      <c r="B164" s="150"/>
      <c r="D164" s="145" t="s">
        <v>258</v>
      </c>
      <c r="E164" s="151" t="s">
        <v>3</v>
      </c>
      <c r="F164" s="152" t="s">
        <v>1091</v>
      </c>
      <c r="H164" s="153">
        <v>72.5</v>
      </c>
      <c r="I164" s="154"/>
      <c r="L164" s="150"/>
      <c r="M164" s="155"/>
      <c r="T164" s="156"/>
      <c r="AT164" s="151" t="s">
        <v>258</v>
      </c>
      <c r="AU164" s="151" t="s">
        <v>81</v>
      </c>
      <c r="AV164" s="12" t="s">
        <v>81</v>
      </c>
      <c r="AW164" s="12" t="s">
        <v>32</v>
      </c>
      <c r="AX164" s="12" t="s">
        <v>79</v>
      </c>
      <c r="AY164" s="151" t="s">
        <v>134</v>
      </c>
    </row>
    <row r="165" spans="2:65" s="1" customFormat="1" ht="21.75" customHeight="1">
      <c r="B165" s="127"/>
      <c r="C165" s="128" t="s">
        <v>8</v>
      </c>
      <c r="D165" s="128" t="s">
        <v>137</v>
      </c>
      <c r="E165" s="129" t="s">
        <v>1140</v>
      </c>
      <c r="F165" s="130" t="s">
        <v>1141</v>
      </c>
      <c r="G165" s="131" t="s">
        <v>255</v>
      </c>
      <c r="H165" s="132">
        <v>72.5</v>
      </c>
      <c r="I165" s="133"/>
      <c r="J165" s="134">
        <f>ROUND(I165*H165,2)</f>
        <v>0</v>
      </c>
      <c r="K165" s="130" t="s">
        <v>141</v>
      </c>
      <c r="L165" s="32"/>
      <c r="M165" s="135" t="s">
        <v>3</v>
      </c>
      <c r="N165" s="136" t="s">
        <v>42</v>
      </c>
      <c r="P165" s="137">
        <f>O165*H165</f>
        <v>0</v>
      </c>
      <c r="Q165" s="137">
        <v>6.9000000000000006E-2</v>
      </c>
      <c r="R165" s="137">
        <f>Q165*H165</f>
        <v>5.0025000000000004</v>
      </c>
      <c r="S165" s="137">
        <v>0</v>
      </c>
      <c r="T165" s="138">
        <f>S165*H165</f>
        <v>0</v>
      </c>
      <c r="AR165" s="139" t="s">
        <v>157</v>
      </c>
      <c r="AT165" s="139" t="s">
        <v>137</v>
      </c>
      <c r="AU165" s="139" t="s">
        <v>81</v>
      </c>
      <c r="AY165" s="17" t="s">
        <v>134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7" t="s">
        <v>79</v>
      </c>
      <c r="BK165" s="140">
        <f>ROUND(I165*H165,2)</f>
        <v>0</v>
      </c>
      <c r="BL165" s="17" t="s">
        <v>157</v>
      </c>
      <c r="BM165" s="139" t="s">
        <v>1142</v>
      </c>
    </row>
    <row r="166" spans="2:65" s="1" customFormat="1">
      <c r="B166" s="32"/>
      <c r="D166" s="141" t="s">
        <v>144</v>
      </c>
      <c r="F166" s="142" t="s">
        <v>1143</v>
      </c>
      <c r="I166" s="143"/>
      <c r="L166" s="32"/>
      <c r="M166" s="144"/>
      <c r="T166" s="53"/>
      <c r="AT166" s="17" t="s">
        <v>144</v>
      </c>
      <c r="AU166" s="17" t="s">
        <v>81</v>
      </c>
    </row>
    <row r="167" spans="2:65" s="12" customFormat="1">
      <c r="B167" s="150"/>
      <c r="D167" s="145" t="s">
        <v>258</v>
      </c>
      <c r="E167" s="151" t="s">
        <v>3</v>
      </c>
      <c r="F167" s="152" t="s">
        <v>1091</v>
      </c>
      <c r="H167" s="153">
        <v>72.5</v>
      </c>
      <c r="I167" s="154"/>
      <c r="L167" s="150"/>
      <c r="M167" s="155"/>
      <c r="T167" s="156"/>
      <c r="AT167" s="151" t="s">
        <v>258</v>
      </c>
      <c r="AU167" s="151" t="s">
        <v>81</v>
      </c>
      <c r="AV167" s="12" t="s">
        <v>81</v>
      </c>
      <c r="AW167" s="12" t="s">
        <v>32</v>
      </c>
      <c r="AX167" s="12" t="s">
        <v>79</v>
      </c>
      <c r="AY167" s="151" t="s">
        <v>134</v>
      </c>
    </row>
    <row r="168" spans="2:65" s="1" customFormat="1" ht="30" customHeight="1">
      <c r="B168" s="127"/>
      <c r="C168" s="128" t="s">
        <v>368</v>
      </c>
      <c r="D168" s="128" t="s">
        <v>137</v>
      </c>
      <c r="E168" s="129" t="s">
        <v>1144</v>
      </c>
      <c r="F168" s="272" t="s">
        <v>1660</v>
      </c>
      <c r="G168" s="131" t="s">
        <v>255</v>
      </c>
      <c r="H168" s="132">
        <v>72.5</v>
      </c>
      <c r="I168" s="133"/>
      <c r="J168" s="134">
        <f>ROUND(I168*H168,2)</f>
        <v>0</v>
      </c>
      <c r="K168" s="130" t="s">
        <v>141</v>
      </c>
      <c r="L168" s="32"/>
      <c r="M168" s="135" t="s">
        <v>3</v>
      </c>
      <c r="N168" s="136" t="s">
        <v>42</v>
      </c>
      <c r="P168" s="137">
        <f>O168*H168</f>
        <v>0</v>
      </c>
      <c r="Q168" s="137">
        <v>5.151E-2</v>
      </c>
      <c r="R168" s="137">
        <f>Q168*H168</f>
        <v>3.7344750000000002</v>
      </c>
      <c r="S168" s="137">
        <v>0</v>
      </c>
      <c r="T168" s="138">
        <f>S168*H168</f>
        <v>0</v>
      </c>
      <c r="AR168" s="139" t="s">
        <v>157</v>
      </c>
      <c r="AT168" s="139" t="s">
        <v>137</v>
      </c>
      <c r="AU168" s="139" t="s">
        <v>81</v>
      </c>
      <c r="AY168" s="17" t="s">
        <v>134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79</v>
      </c>
      <c r="BK168" s="140">
        <f>ROUND(I168*H168,2)</f>
        <v>0</v>
      </c>
      <c r="BL168" s="17" t="s">
        <v>157</v>
      </c>
      <c r="BM168" s="139" t="s">
        <v>1145</v>
      </c>
    </row>
    <row r="169" spans="2:65" s="1" customFormat="1">
      <c r="B169" s="32"/>
      <c r="D169" s="141" t="s">
        <v>144</v>
      </c>
      <c r="F169" s="142" t="s">
        <v>1146</v>
      </c>
      <c r="I169" s="143"/>
      <c r="L169" s="32"/>
      <c r="M169" s="144"/>
      <c r="T169" s="53"/>
      <c r="AT169" s="17" t="s">
        <v>144</v>
      </c>
      <c r="AU169" s="17" t="s">
        <v>81</v>
      </c>
    </row>
    <row r="170" spans="2:65" s="12" customFormat="1">
      <c r="B170" s="150"/>
      <c r="D170" s="145" t="s">
        <v>258</v>
      </c>
      <c r="E170" s="151" t="s">
        <v>3</v>
      </c>
      <c r="F170" s="152" t="s">
        <v>1091</v>
      </c>
      <c r="H170" s="153">
        <v>72.5</v>
      </c>
      <c r="I170" s="154"/>
      <c r="L170" s="150"/>
      <c r="M170" s="155"/>
      <c r="T170" s="156"/>
      <c r="AT170" s="151" t="s">
        <v>258</v>
      </c>
      <c r="AU170" s="151" t="s">
        <v>81</v>
      </c>
      <c r="AV170" s="12" t="s">
        <v>81</v>
      </c>
      <c r="AW170" s="12" t="s">
        <v>32</v>
      </c>
      <c r="AX170" s="12" t="s">
        <v>79</v>
      </c>
      <c r="AY170" s="151" t="s">
        <v>134</v>
      </c>
    </row>
    <row r="171" spans="2:65" s="11" customFormat="1" ht="22.9" customHeight="1">
      <c r="B171" s="115"/>
      <c r="D171" s="116" t="s">
        <v>70</v>
      </c>
      <c r="E171" s="125" t="s">
        <v>185</v>
      </c>
      <c r="F171" s="125" t="s">
        <v>321</v>
      </c>
      <c r="I171" s="118"/>
      <c r="J171" s="126">
        <f>BK171</f>
        <v>0</v>
      </c>
      <c r="L171" s="115"/>
      <c r="M171" s="120"/>
      <c r="P171" s="121">
        <f>SUM(P172:P200)</f>
        <v>0</v>
      </c>
      <c r="R171" s="121">
        <f>SUM(R172:R200)</f>
        <v>14.8931164</v>
      </c>
      <c r="T171" s="122">
        <f>SUM(T172:T200)</f>
        <v>0</v>
      </c>
      <c r="AR171" s="116" t="s">
        <v>79</v>
      </c>
      <c r="AT171" s="123" t="s">
        <v>70</v>
      </c>
      <c r="AU171" s="123" t="s">
        <v>79</v>
      </c>
      <c r="AY171" s="116" t="s">
        <v>134</v>
      </c>
      <c r="BK171" s="124">
        <f>SUM(BK172:BK200)</f>
        <v>0</v>
      </c>
    </row>
    <row r="172" spans="2:65" s="1" customFormat="1" ht="24.2" customHeight="1">
      <c r="B172" s="127"/>
      <c r="C172" s="128" t="s">
        <v>373</v>
      </c>
      <c r="D172" s="128" t="s">
        <v>137</v>
      </c>
      <c r="E172" s="129" t="s">
        <v>719</v>
      </c>
      <c r="F172" s="130" t="s">
        <v>720</v>
      </c>
      <c r="G172" s="131" t="s">
        <v>275</v>
      </c>
      <c r="H172" s="132">
        <v>39</v>
      </c>
      <c r="I172" s="133"/>
      <c r="J172" s="134">
        <f>ROUND(I172*H172,2)</f>
        <v>0</v>
      </c>
      <c r="K172" s="130" t="s">
        <v>141</v>
      </c>
      <c r="L172" s="32"/>
      <c r="M172" s="135" t="s">
        <v>3</v>
      </c>
      <c r="N172" s="136" t="s">
        <v>42</v>
      </c>
      <c r="P172" s="137">
        <f>O172*H172</f>
        <v>0</v>
      </c>
      <c r="Q172" s="137">
        <v>0.1295</v>
      </c>
      <c r="R172" s="137">
        <f>Q172*H172</f>
        <v>5.0505000000000004</v>
      </c>
      <c r="S172" s="137">
        <v>0</v>
      </c>
      <c r="T172" s="138">
        <f>S172*H172</f>
        <v>0</v>
      </c>
      <c r="AR172" s="139" t="s">
        <v>157</v>
      </c>
      <c r="AT172" s="139" t="s">
        <v>137</v>
      </c>
      <c r="AU172" s="139" t="s">
        <v>81</v>
      </c>
      <c r="AY172" s="17" t="s">
        <v>134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79</v>
      </c>
      <c r="BK172" s="140">
        <f>ROUND(I172*H172,2)</f>
        <v>0</v>
      </c>
      <c r="BL172" s="17" t="s">
        <v>157</v>
      </c>
      <c r="BM172" s="139" t="s">
        <v>1147</v>
      </c>
    </row>
    <row r="173" spans="2:65" s="1" customFormat="1">
      <c r="B173" s="32"/>
      <c r="D173" s="141" t="s">
        <v>144</v>
      </c>
      <c r="F173" s="142" t="s">
        <v>722</v>
      </c>
      <c r="I173" s="143"/>
      <c r="L173" s="32"/>
      <c r="M173" s="144"/>
      <c r="T173" s="53"/>
      <c r="AT173" s="17" t="s">
        <v>144</v>
      </c>
      <c r="AU173" s="17" t="s">
        <v>81</v>
      </c>
    </row>
    <row r="174" spans="2:65" s="12" customFormat="1">
      <c r="B174" s="150"/>
      <c r="D174" s="145" t="s">
        <v>258</v>
      </c>
      <c r="E174" s="151" t="s">
        <v>3</v>
      </c>
      <c r="F174" s="152" t="s">
        <v>1148</v>
      </c>
      <c r="H174" s="153">
        <v>39</v>
      </c>
      <c r="I174" s="154"/>
      <c r="L174" s="150"/>
      <c r="M174" s="155"/>
      <c r="T174" s="156"/>
      <c r="AT174" s="151" t="s">
        <v>258</v>
      </c>
      <c r="AU174" s="151" t="s">
        <v>81</v>
      </c>
      <c r="AV174" s="12" t="s">
        <v>81</v>
      </c>
      <c r="AW174" s="12" t="s">
        <v>32</v>
      </c>
      <c r="AX174" s="12" t="s">
        <v>79</v>
      </c>
      <c r="AY174" s="151" t="s">
        <v>134</v>
      </c>
    </row>
    <row r="175" spans="2:65" s="1" customFormat="1" ht="16.5" customHeight="1">
      <c r="B175" s="127"/>
      <c r="C175" s="167" t="s">
        <v>378</v>
      </c>
      <c r="D175" s="167" t="s">
        <v>595</v>
      </c>
      <c r="E175" s="168" t="s">
        <v>733</v>
      </c>
      <c r="F175" s="169" t="s">
        <v>734</v>
      </c>
      <c r="G175" s="170" t="s">
        <v>275</v>
      </c>
      <c r="H175" s="171">
        <v>39.78</v>
      </c>
      <c r="I175" s="172"/>
      <c r="J175" s="173">
        <f>ROUND(I175*H175,2)</f>
        <v>0</v>
      </c>
      <c r="K175" s="169" t="s">
        <v>141</v>
      </c>
      <c r="L175" s="174"/>
      <c r="M175" s="175" t="s">
        <v>3</v>
      </c>
      <c r="N175" s="176" t="s">
        <v>42</v>
      </c>
      <c r="P175" s="137">
        <f>O175*H175</f>
        <v>0</v>
      </c>
      <c r="Q175" s="137">
        <v>4.2999999999999997E-2</v>
      </c>
      <c r="R175" s="137">
        <f>Q175*H175</f>
        <v>1.7105399999999999</v>
      </c>
      <c r="S175" s="137">
        <v>0</v>
      </c>
      <c r="T175" s="138">
        <f>S175*H175</f>
        <v>0</v>
      </c>
      <c r="AR175" s="139" t="s">
        <v>179</v>
      </c>
      <c r="AT175" s="139" t="s">
        <v>595</v>
      </c>
      <c r="AU175" s="139" t="s">
        <v>81</v>
      </c>
      <c r="AY175" s="17" t="s">
        <v>134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79</v>
      </c>
      <c r="BK175" s="140">
        <f>ROUND(I175*H175,2)</f>
        <v>0</v>
      </c>
      <c r="BL175" s="17" t="s">
        <v>157</v>
      </c>
      <c r="BM175" s="139" t="s">
        <v>1149</v>
      </c>
    </row>
    <row r="176" spans="2:65" s="12" customFormat="1">
      <c r="B176" s="150"/>
      <c r="D176" s="145" t="s">
        <v>258</v>
      </c>
      <c r="F176" s="152" t="s">
        <v>1150</v>
      </c>
      <c r="H176" s="153">
        <v>39.78</v>
      </c>
      <c r="I176" s="154"/>
      <c r="L176" s="150"/>
      <c r="M176" s="155"/>
      <c r="T176" s="156"/>
      <c r="AT176" s="151" t="s">
        <v>258</v>
      </c>
      <c r="AU176" s="151" t="s">
        <v>81</v>
      </c>
      <c r="AV176" s="12" t="s">
        <v>81</v>
      </c>
      <c r="AW176" s="12" t="s">
        <v>4</v>
      </c>
      <c r="AX176" s="12" t="s">
        <v>79</v>
      </c>
      <c r="AY176" s="151" t="s">
        <v>134</v>
      </c>
    </row>
    <row r="177" spans="2:65" s="1" customFormat="1" ht="24.2" customHeight="1">
      <c r="B177" s="127"/>
      <c r="C177" s="128" t="s">
        <v>386</v>
      </c>
      <c r="D177" s="128" t="s">
        <v>137</v>
      </c>
      <c r="E177" s="129" t="s">
        <v>1151</v>
      </c>
      <c r="F177" s="130" t="s">
        <v>1152</v>
      </c>
      <c r="G177" s="131" t="s">
        <v>275</v>
      </c>
      <c r="H177" s="132">
        <v>39</v>
      </c>
      <c r="I177" s="133"/>
      <c r="J177" s="134">
        <f>ROUND(I177*H177,2)</f>
        <v>0</v>
      </c>
      <c r="K177" s="130" t="s">
        <v>141</v>
      </c>
      <c r="L177" s="32"/>
      <c r="M177" s="135" t="s">
        <v>3</v>
      </c>
      <c r="N177" s="136" t="s">
        <v>42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157</v>
      </c>
      <c r="AT177" s="139" t="s">
        <v>137</v>
      </c>
      <c r="AU177" s="139" t="s">
        <v>81</v>
      </c>
      <c r="AY177" s="17" t="s">
        <v>134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79</v>
      </c>
      <c r="BK177" s="140">
        <f>ROUND(I177*H177,2)</f>
        <v>0</v>
      </c>
      <c r="BL177" s="17" t="s">
        <v>157</v>
      </c>
      <c r="BM177" s="139" t="s">
        <v>1153</v>
      </c>
    </row>
    <row r="178" spans="2:65" s="1" customFormat="1">
      <c r="B178" s="32"/>
      <c r="D178" s="141" t="s">
        <v>144</v>
      </c>
      <c r="F178" s="142" t="s">
        <v>1154</v>
      </c>
      <c r="I178" s="143"/>
      <c r="L178" s="32"/>
      <c r="M178" s="144"/>
      <c r="T178" s="53"/>
      <c r="AT178" s="17" t="s">
        <v>144</v>
      </c>
      <c r="AU178" s="17" t="s">
        <v>81</v>
      </c>
    </row>
    <row r="179" spans="2:65" s="12" customFormat="1">
      <c r="B179" s="150"/>
      <c r="D179" s="145" t="s">
        <v>258</v>
      </c>
      <c r="E179" s="151" t="s">
        <v>3</v>
      </c>
      <c r="F179" s="152" t="s">
        <v>1148</v>
      </c>
      <c r="H179" s="153">
        <v>39</v>
      </c>
      <c r="I179" s="154"/>
      <c r="L179" s="150"/>
      <c r="M179" s="155"/>
      <c r="T179" s="156"/>
      <c r="AT179" s="151" t="s">
        <v>258</v>
      </c>
      <c r="AU179" s="151" t="s">
        <v>81</v>
      </c>
      <c r="AV179" s="12" t="s">
        <v>81</v>
      </c>
      <c r="AW179" s="12" t="s">
        <v>32</v>
      </c>
      <c r="AX179" s="12" t="s">
        <v>79</v>
      </c>
      <c r="AY179" s="151" t="s">
        <v>134</v>
      </c>
    </row>
    <row r="180" spans="2:65" s="1" customFormat="1" ht="16.5" customHeight="1">
      <c r="B180" s="127"/>
      <c r="C180" s="128" t="s">
        <v>671</v>
      </c>
      <c r="D180" s="128" t="s">
        <v>137</v>
      </c>
      <c r="E180" s="129" t="s">
        <v>1155</v>
      </c>
      <c r="F180" s="130" t="s">
        <v>1156</v>
      </c>
      <c r="G180" s="131" t="s">
        <v>255</v>
      </c>
      <c r="H180" s="132">
        <v>6.28</v>
      </c>
      <c r="I180" s="133"/>
      <c r="J180" s="134">
        <f>ROUND(I180*H180,2)</f>
        <v>0</v>
      </c>
      <c r="K180" s="130" t="s">
        <v>141</v>
      </c>
      <c r="L180" s="32"/>
      <c r="M180" s="135" t="s">
        <v>3</v>
      </c>
      <c r="N180" s="136" t="s">
        <v>42</v>
      </c>
      <c r="P180" s="137">
        <f>O180*H180</f>
        <v>0</v>
      </c>
      <c r="Q180" s="137">
        <v>0.91122999999999998</v>
      </c>
      <c r="R180" s="137">
        <f>Q180*H180</f>
        <v>5.7225244000000002</v>
      </c>
      <c r="S180" s="137">
        <v>0</v>
      </c>
      <c r="T180" s="138">
        <f>S180*H180</f>
        <v>0</v>
      </c>
      <c r="AR180" s="139" t="s">
        <v>157</v>
      </c>
      <c r="AT180" s="139" t="s">
        <v>137</v>
      </c>
      <c r="AU180" s="139" t="s">
        <v>81</v>
      </c>
      <c r="AY180" s="17" t="s">
        <v>134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79</v>
      </c>
      <c r="BK180" s="140">
        <f>ROUND(I180*H180,2)</f>
        <v>0</v>
      </c>
      <c r="BL180" s="17" t="s">
        <v>157</v>
      </c>
      <c r="BM180" s="139" t="s">
        <v>1157</v>
      </c>
    </row>
    <row r="181" spans="2:65" s="1" customFormat="1">
      <c r="B181" s="32"/>
      <c r="D181" s="141" t="s">
        <v>144</v>
      </c>
      <c r="F181" s="142" t="s">
        <v>1158</v>
      </c>
      <c r="I181" s="143"/>
      <c r="L181" s="32"/>
      <c r="M181" s="144"/>
      <c r="T181" s="53"/>
      <c r="AT181" s="17" t="s">
        <v>144</v>
      </c>
      <c r="AU181" s="17" t="s">
        <v>81</v>
      </c>
    </row>
    <row r="182" spans="2:65" s="1" customFormat="1" ht="19.5">
      <c r="B182" s="32"/>
      <c r="D182" s="145" t="s">
        <v>177</v>
      </c>
      <c r="F182" s="146" t="s">
        <v>633</v>
      </c>
      <c r="I182" s="143"/>
      <c r="L182" s="32"/>
      <c r="M182" s="144"/>
      <c r="T182" s="53"/>
      <c r="AT182" s="17" t="s">
        <v>177</v>
      </c>
      <c r="AU182" s="17" t="s">
        <v>81</v>
      </c>
    </row>
    <row r="183" spans="2:65" s="12" customFormat="1">
      <c r="B183" s="150"/>
      <c r="D183" s="145" t="s">
        <v>258</v>
      </c>
      <c r="E183" s="151" t="s">
        <v>3</v>
      </c>
      <c r="F183" s="152" t="s">
        <v>1159</v>
      </c>
      <c r="H183" s="153">
        <v>6.28</v>
      </c>
      <c r="I183" s="154"/>
      <c r="L183" s="150"/>
      <c r="M183" s="155"/>
      <c r="T183" s="156"/>
      <c r="AT183" s="151" t="s">
        <v>258</v>
      </c>
      <c r="AU183" s="151" t="s">
        <v>81</v>
      </c>
      <c r="AV183" s="12" t="s">
        <v>81</v>
      </c>
      <c r="AW183" s="12" t="s">
        <v>32</v>
      </c>
      <c r="AX183" s="12" t="s">
        <v>79</v>
      </c>
      <c r="AY183" s="151" t="s">
        <v>134</v>
      </c>
    </row>
    <row r="184" spans="2:65" s="1" customFormat="1" ht="16.5" customHeight="1">
      <c r="B184" s="127"/>
      <c r="C184" s="128" t="s">
        <v>677</v>
      </c>
      <c r="D184" s="128" t="s">
        <v>137</v>
      </c>
      <c r="E184" s="129" t="s">
        <v>1160</v>
      </c>
      <c r="F184" s="130" t="s">
        <v>1161</v>
      </c>
      <c r="G184" s="131" t="s">
        <v>275</v>
      </c>
      <c r="H184" s="132">
        <v>12.56</v>
      </c>
      <c r="I184" s="133"/>
      <c r="J184" s="134">
        <f>ROUND(I184*H184,2)</f>
        <v>0</v>
      </c>
      <c r="K184" s="130" t="s">
        <v>3</v>
      </c>
      <c r="L184" s="32"/>
      <c r="M184" s="135" t="s">
        <v>3</v>
      </c>
      <c r="N184" s="136" t="s">
        <v>42</v>
      </c>
      <c r="P184" s="137">
        <f>O184*H184</f>
        <v>0</v>
      </c>
      <c r="Q184" s="137">
        <v>3.4200000000000001E-2</v>
      </c>
      <c r="R184" s="137">
        <f>Q184*H184</f>
        <v>0.42955200000000004</v>
      </c>
      <c r="S184" s="137">
        <v>0</v>
      </c>
      <c r="T184" s="138">
        <f>S184*H184</f>
        <v>0</v>
      </c>
      <c r="AR184" s="139" t="s">
        <v>157</v>
      </c>
      <c r="AT184" s="139" t="s">
        <v>137</v>
      </c>
      <c r="AU184" s="139" t="s">
        <v>81</v>
      </c>
      <c r="AY184" s="17" t="s">
        <v>134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79</v>
      </c>
      <c r="BK184" s="140">
        <f>ROUND(I184*H184,2)</f>
        <v>0</v>
      </c>
      <c r="BL184" s="17" t="s">
        <v>157</v>
      </c>
      <c r="BM184" s="139" t="s">
        <v>1162</v>
      </c>
    </row>
    <row r="185" spans="2:65" s="1" customFormat="1" ht="19.5">
      <c r="B185" s="32"/>
      <c r="D185" s="145" t="s">
        <v>177</v>
      </c>
      <c r="F185" s="146" t="s">
        <v>633</v>
      </c>
      <c r="I185" s="143"/>
      <c r="L185" s="32"/>
      <c r="M185" s="144"/>
      <c r="T185" s="53"/>
      <c r="AT185" s="17" t="s">
        <v>177</v>
      </c>
      <c r="AU185" s="17" t="s">
        <v>81</v>
      </c>
    </row>
    <row r="186" spans="2:65" s="12" customFormat="1">
      <c r="B186" s="150"/>
      <c r="D186" s="145" t="s">
        <v>258</v>
      </c>
      <c r="E186" s="151" t="s">
        <v>3</v>
      </c>
      <c r="F186" s="152" t="s">
        <v>1163</v>
      </c>
      <c r="H186" s="153">
        <v>12.56</v>
      </c>
      <c r="I186" s="154"/>
      <c r="L186" s="150"/>
      <c r="M186" s="155"/>
      <c r="T186" s="156"/>
      <c r="AT186" s="151" t="s">
        <v>258</v>
      </c>
      <c r="AU186" s="151" t="s">
        <v>81</v>
      </c>
      <c r="AV186" s="12" t="s">
        <v>81</v>
      </c>
      <c r="AW186" s="12" t="s">
        <v>32</v>
      </c>
      <c r="AX186" s="12" t="s">
        <v>79</v>
      </c>
      <c r="AY186" s="151" t="s">
        <v>134</v>
      </c>
    </row>
    <row r="187" spans="2:65" s="1" customFormat="1" ht="16.5" customHeight="1">
      <c r="B187" s="127"/>
      <c r="C187" s="128" t="s">
        <v>682</v>
      </c>
      <c r="D187" s="128" t="s">
        <v>137</v>
      </c>
      <c r="E187" s="129" t="s">
        <v>1164</v>
      </c>
      <c r="F187" s="130" t="s">
        <v>1165</v>
      </c>
      <c r="G187" s="131" t="s">
        <v>324</v>
      </c>
      <c r="H187" s="132">
        <v>1</v>
      </c>
      <c r="I187" s="133"/>
      <c r="J187" s="134">
        <f>ROUND(I187*H187,2)</f>
        <v>0</v>
      </c>
      <c r="K187" s="130" t="s">
        <v>141</v>
      </c>
      <c r="L187" s="32"/>
      <c r="M187" s="135" t="s">
        <v>3</v>
      </c>
      <c r="N187" s="136" t="s">
        <v>42</v>
      </c>
      <c r="P187" s="137">
        <f>O187*H187</f>
        <v>0</v>
      </c>
      <c r="Q187" s="137">
        <v>1.3404</v>
      </c>
      <c r="R187" s="137">
        <f>Q187*H187</f>
        <v>1.3404</v>
      </c>
      <c r="S187" s="137">
        <v>0</v>
      </c>
      <c r="T187" s="138">
        <f>S187*H187</f>
        <v>0</v>
      </c>
      <c r="AR187" s="139" t="s">
        <v>157</v>
      </c>
      <c r="AT187" s="139" t="s">
        <v>137</v>
      </c>
      <c r="AU187" s="139" t="s">
        <v>81</v>
      </c>
      <c r="AY187" s="17" t="s">
        <v>134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79</v>
      </c>
      <c r="BK187" s="140">
        <f>ROUND(I187*H187,2)</f>
        <v>0</v>
      </c>
      <c r="BL187" s="17" t="s">
        <v>157</v>
      </c>
      <c r="BM187" s="139" t="s">
        <v>1166</v>
      </c>
    </row>
    <row r="188" spans="2:65" s="1" customFormat="1">
      <c r="B188" s="32"/>
      <c r="D188" s="141" t="s">
        <v>144</v>
      </c>
      <c r="F188" s="142" t="s">
        <v>1167</v>
      </c>
      <c r="I188" s="143"/>
      <c r="L188" s="32"/>
      <c r="M188" s="144"/>
      <c r="T188" s="53"/>
      <c r="AT188" s="17" t="s">
        <v>144</v>
      </c>
      <c r="AU188" s="17" t="s">
        <v>81</v>
      </c>
    </row>
    <row r="189" spans="2:65" s="1" customFormat="1" ht="16.5" customHeight="1">
      <c r="B189" s="127"/>
      <c r="C189" s="167" t="s">
        <v>686</v>
      </c>
      <c r="D189" s="167" t="s">
        <v>595</v>
      </c>
      <c r="E189" s="168" t="s">
        <v>1168</v>
      </c>
      <c r="F189" s="169" t="s">
        <v>1169</v>
      </c>
      <c r="G189" s="170" t="s">
        <v>324</v>
      </c>
      <c r="H189" s="171">
        <v>1</v>
      </c>
      <c r="I189" s="172"/>
      <c r="J189" s="173">
        <f>ROUND(I189*H189,2)</f>
        <v>0</v>
      </c>
      <c r="K189" s="169" t="s">
        <v>3</v>
      </c>
      <c r="L189" s="174"/>
      <c r="M189" s="175" t="s">
        <v>3</v>
      </c>
      <c r="N189" s="176" t="s">
        <v>42</v>
      </c>
      <c r="P189" s="137">
        <f>O189*H189</f>
        <v>0</v>
      </c>
      <c r="Q189" s="137">
        <v>0.13400000000000001</v>
      </c>
      <c r="R189" s="137">
        <f>Q189*H189</f>
        <v>0.13400000000000001</v>
      </c>
      <c r="S189" s="137">
        <v>0</v>
      </c>
      <c r="T189" s="138">
        <f>S189*H189</f>
        <v>0</v>
      </c>
      <c r="AR189" s="139" t="s">
        <v>179</v>
      </c>
      <c r="AT189" s="139" t="s">
        <v>595</v>
      </c>
      <c r="AU189" s="139" t="s">
        <v>81</v>
      </c>
      <c r="AY189" s="17" t="s">
        <v>134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79</v>
      </c>
      <c r="BK189" s="140">
        <f>ROUND(I189*H189,2)</f>
        <v>0</v>
      </c>
      <c r="BL189" s="17" t="s">
        <v>157</v>
      </c>
      <c r="BM189" s="139" t="s">
        <v>1170</v>
      </c>
    </row>
    <row r="190" spans="2:65" s="1" customFormat="1" ht="19.5">
      <c r="B190" s="32"/>
      <c r="D190" s="145" t="s">
        <v>177</v>
      </c>
      <c r="F190" s="146" t="s">
        <v>633</v>
      </c>
      <c r="I190" s="143"/>
      <c r="L190" s="32"/>
      <c r="M190" s="144"/>
      <c r="T190" s="53"/>
      <c r="AT190" s="17" t="s">
        <v>177</v>
      </c>
      <c r="AU190" s="17" t="s">
        <v>81</v>
      </c>
    </row>
    <row r="191" spans="2:65" s="1" customFormat="1" ht="16.5" customHeight="1">
      <c r="B191" s="127"/>
      <c r="C191" s="128" t="s">
        <v>694</v>
      </c>
      <c r="D191" s="128" t="s">
        <v>137</v>
      </c>
      <c r="E191" s="129" t="s">
        <v>1171</v>
      </c>
      <c r="F191" s="130" t="s">
        <v>1172</v>
      </c>
      <c r="G191" s="131" t="s">
        <v>324</v>
      </c>
      <c r="H191" s="132">
        <v>2</v>
      </c>
      <c r="I191" s="133"/>
      <c r="J191" s="134">
        <f>ROUND(I191*H191,2)</f>
        <v>0</v>
      </c>
      <c r="K191" s="130" t="s">
        <v>141</v>
      </c>
      <c r="L191" s="32"/>
      <c r="M191" s="135" t="s">
        <v>3</v>
      </c>
      <c r="N191" s="136" t="s">
        <v>42</v>
      </c>
      <c r="P191" s="137">
        <f>O191*H191</f>
        <v>0</v>
      </c>
      <c r="Q191" s="137">
        <v>8.0000000000000004E-4</v>
      </c>
      <c r="R191" s="137">
        <f>Q191*H191</f>
        <v>1.6000000000000001E-3</v>
      </c>
      <c r="S191" s="137">
        <v>0</v>
      </c>
      <c r="T191" s="138">
        <f>S191*H191</f>
        <v>0</v>
      </c>
      <c r="AR191" s="139" t="s">
        <v>157</v>
      </c>
      <c r="AT191" s="139" t="s">
        <v>137</v>
      </c>
      <c r="AU191" s="139" t="s">
        <v>81</v>
      </c>
      <c r="AY191" s="17" t="s">
        <v>134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79</v>
      </c>
      <c r="BK191" s="140">
        <f>ROUND(I191*H191,2)</f>
        <v>0</v>
      </c>
      <c r="BL191" s="17" t="s">
        <v>157</v>
      </c>
      <c r="BM191" s="139" t="s">
        <v>1173</v>
      </c>
    </row>
    <row r="192" spans="2:65" s="1" customFormat="1">
      <c r="B192" s="32"/>
      <c r="D192" s="141" t="s">
        <v>144</v>
      </c>
      <c r="F192" s="142" t="s">
        <v>1174</v>
      </c>
      <c r="I192" s="143"/>
      <c r="L192" s="32"/>
      <c r="M192" s="144"/>
      <c r="T192" s="53"/>
      <c r="AT192" s="17" t="s">
        <v>144</v>
      </c>
      <c r="AU192" s="17" t="s">
        <v>81</v>
      </c>
    </row>
    <row r="193" spans="2:65" s="12" customFormat="1">
      <c r="B193" s="150"/>
      <c r="D193" s="145" t="s">
        <v>258</v>
      </c>
      <c r="E193" s="151" t="s">
        <v>3</v>
      </c>
      <c r="F193" s="152" t="s">
        <v>81</v>
      </c>
      <c r="H193" s="153">
        <v>2</v>
      </c>
      <c r="I193" s="154"/>
      <c r="L193" s="150"/>
      <c r="M193" s="155"/>
      <c r="T193" s="156"/>
      <c r="AT193" s="151" t="s">
        <v>258</v>
      </c>
      <c r="AU193" s="151" t="s">
        <v>81</v>
      </c>
      <c r="AV193" s="12" t="s">
        <v>81</v>
      </c>
      <c r="AW193" s="12" t="s">
        <v>32</v>
      </c>
      <c r="AX193" s="12" t="s">
        <v>79</v>
      </c>
      <c r="AY193" s="151" t="s">
        <v>134</v>
      </c>
    </row>
    <row r="194" spans="2:65" s="1" customFormat="1" ht="16.5" customHeight="1">
      <c r="B194" s="127"/>
      <c r="C194" s="167" t="s">
        <v>698</v>
      </c>
      <c r="D194" s="167" t="s">
        <v>595</v>
      </c>
      <c r="E194" s="168" t="s">
        <v>1175</v>
      </c>
      <c r="F194" s="169" t="s">
        <v>1176</v>
      </c>
      <c r="G194" s="170" t="s">
        <v>324</v>
      </c>
      <c r="H194" s="171">
        <v>2</v>
      </c>
      <c r="I194" s="172"/>
      <c r="J194" s="173">
        <f>ROUND(I194*H194,2)</f>
        <v>0</v>
      </c>
      <c r="K194" s="169" t="s">
        <v>3</v>
      </c>
      <c r="L194" s="174"/>
      <c r="M194" s="175" t="s">
        <v>3</v>
      </c>
      <c r="N194" s="176" t="s">
        <v>42</v>
      </c>
      <c r="P194" s="137">
        <f>O194*H194</f>
        <v>0</v>
      </c>
      <c r="Q194" s="137">
        <v>0.02</v>
      </c>
      <c r="R194" s="137">
        <f>Q194*H194</f>
        <v>0.04</v>
      </c>
      <c r="S194" s="137">
        <v>0</v>
      </c>
      <c r="T194" s="138">
        <f>S194*H194</f>
        <v>0</v>
      </c>
      <c r="AR194" s="139" t="s">
        <v>179</v>
      </c>
      <c r="AT194" s="139" t="s">
        <v>595</v>
      </c>
      <c r="AU194" s="139" t="s">
        <v>81</v>
      </c>
      <c r="AY194" s="17" t="s">
        <v>134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7" t="s">
        <v>79</v>
      </c>
      <c r="BK194" s="140">
        <f>ROUND(I194*H194,2)</f>
        <v>0</v>
      </c>
      <c r="BL194" s="17" t="s">
        <v>157</v>
      </c>
      <c r="BM194" s="139" t="s">
        <v>1177</v>
      </c>
    </row>
    <row r="195" spans="2:65" s="1" customFormat="1" ht="19.5">
      <c r="B195" s="32"/>
      <c r="D195" s="145" t="s">
        <v>177</v>
      </c>
      <c r="F195" s="146" t="s">
        <v>633</v>
      </c>
      <c r="I195" s="143"/>
      <c r="L195" s="32"/>
      <c r="M195" s="144"/>
      <c r="T195" s="53"/>
      <c r="AT195" s="17" t="s">
        <v>177</v>
      </c>
      <c r="AU195" s="17" t="s">
        <v>81</v>
      </c>
    </row>
    <row r="196" spans="2:65" s="1" customFormat="1" ht="16.5" customHeight="1">
      <c r="B196" s="127"/>
      <c r="C196" s="128" t="s">
        <v>703</v>
      </c>
      <c r="D196" s="128" t="s">
        <v>137</v>
      </c>
      <c r="E196" s="129" t="s">
        <v>777</v>
      </c>
      <c r="F196" s="130" t="s">
        <v>778</v>
      </c>
      <c r="G196" s="131" t="s">
        <v>324</v>
      </c>
      <c r="H196" s="132">
        <v>4</v>
      </c>
      <c r="I196" s="133"/>
      <c r="J196" s="134">
        <f>ROUND(I196*H196,2)</f>
        <v>0</v>
      </c>
      <c r="K196" s="130" t="s">
        <v>141</v>
      </c>
      <c r="L196" s="32"/>
      <c r="M196" s="135" t="s">
        <v>3</v>
      </c>
      <c r="N196" s="136" t="s">
        <v>42</v>
      </c>
      <c r="P196" s="137">
        <f>O196*H196</f>
        <v>0</v>
      </c>
      <c r="Q196" s="137">
        <v>1E-3</v>
      </c>
      <c r="R196" s="137">
        <f>Q196*H196</f>
        <v>4.0000000000000001E-3</v>
      </c>
      <c r="S196" s="137">
        <v>0</v>
      </c>
      <c r="T196" s="138">
        <f>S196*H196</f>
        <v>0</v>
      </c>
      <c r="AR196" s="139" t="s">
        <v>157</v>
      </c>
      <c r="AT196" s="139" t="s">
        <v>137</v>
      </c>
      <c r="AU196" s="139" t="s">
        <v>81</v>
      </c>
      <c r="AY196" s="17" t="s">
        <v>134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7" t="s">
        <v>79</v>
      </c>
      <c r="BK196" s="140">
        <f>ROUND(I196*H196,2)</f>
        <v>0</v>
      </c>
      <c r="BL196" s="17" t="s">
        <v>157</v>
      </c>
      <c r="BM196" s="139" t="s">
        <v>1178</v>
      </c>
    </row>
    <row r="197" spans="2:65" s="1" customFormat="1">
      <c r="B197" s="32"/>
      <c r="D197" s="141" t="s">
        <v>144</v>
      </c>
      <c r="F197" s="142" t="s">
        <v>780</v>
      </c>
      <c r="I197" s="143"/>
      <c r="L197" s="32"/>
      <c r="M197" s="144"/>
      <c r="T197" s="53"/>
      <c r="AT197" s="17" t="s">
        <v>144</v>
      </c>
      <c r="AU197" s="17" t="s">
        <v>81</v>
      </c>
    </row>
    <row r="198" spans="2:65" s="12" customFormat="1">
      <c r="B198" s="150"/>
      <c r="D198" s="145" t="s">
        <v>258</v>
      </c>
      <c r="E198" s="151" t="s">
        <v>3</v>
      </c>
      <c r="F198" s="152" t="s">
        <v>157</v>
      </c>
      <c r="H198" s="153">
        <v>4</v>
      </c>
      <c r="I198" s="154"/>
      <c r="L198" s="150"/>
      <c r="M198" s="155"/>
      <c r="T198" s="156"/>
      <c r="AT198" s="151" t="s">
        <v>258</v>
      </c>
      <c r="AU198" s="151" t="s">
        <v>81</v>
      </c>
      <c r="AV198" s="12" t="s">
        <v>81</v>
      </c>
      <c r="AW198" s="12" t="s">
        <v>32</v>
      </c>
      <c r="AX198" s="12" t="s">
        <v>79</v>
      </c>
      <c r="AY198" s="151" t="s">
        <v>134</v>
      </c>
    </row>
    <row r="199" spans="2:65" s="1" customFormat="1" ht="16.5" customHeight="1">
      <c r="B199" s="127"/>
      <c r="C199" s="167" t="s">
        <v>708</v>
      </c>
      <c r="D199" s="167" t="s">
        <v>595</v>
      </c>
      <c r="E199" s="168" t="s">
        <v>782</v>
      </c>
      <c r="F199" s="169" t="s">
        <v>1179</v>
      </c>
      <c r="G199" s="170" t="s">
        <v>324</v>
      </c>
      <c r="H199" s="171">
        <v>4</v>
      </c>
      <c r="I199" s="172"/>
      <c r="J199" s="173">
        <f>ROUND(I199*H199,2)</f>
        <v>0</v>
      </c>
      <c r="K199" s="169" t="s">
        <v>3</v>
      </c>
      <c r="L199" s="174"/>
      <c r="M199" s="175" t="s">
        <v>3</v>
      </c>
      <c r="N199" s="176" t="s">
        <v>42</v>
      </c>
      <c r="P199" s="137">
        <f>O199*H199</f>
        <v>0</v>
      </c>
      <c r="Q199" s="137">
        <v>0.115</v>
      </c>
      <c r="R199" s="137">
        <f>Q199*H199</f>
        <v>0.46</v>
      </c>
      <c r="S199" s="137">
        <v>0</v>
      </c>
      <c r="T199" s="138">
        <f>S199*H199</f>
        <v>0</v>
      </c>
      <c r="AR199" s="139" t="s">
        <v>179</v>
      </c>
      <c r="AT199" s="139" t="s">
        <v>595</v>
      </c>
      <c r="AU199" s="139" t="s">
        <v>81</v>
      </c>
      <c r="AY199" s="17" t="s">
        <v>134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79</v>
      </c>
      <c r="BK199" s="140">
        <f>ROUND(I199*H199,2)</f>
        <v>0</v>
      </c>
      <c r="BL199" s="17" t="s">
        <v>157</v>
      </c>
      <c r="BM199" s="139" t="s">
        <v>1180</v>
      </c>
    </row>
    <row r="200" spans="2:65" s="1" customFormat="1" ht="19.5">
      <c r="B200" s="32"/>
      <c r="D200" s="145" t="s">
        <v>177</v>
      </c>
      <c r="F200" s="146" t="s">
        <v>633</v>
      </c>
      <c r="I200" s="143"/>
      <c r="L200" s="32"/>
      <c r="M200" s="144"/>
      <c r="T200" s="53"/>
      <c r="AT200" s="17" t="s">
        <v>177</v>
      </c>
      <c r="AU200" s="17" t="s">
        <v>81</v>
      </c>
    </row>
    <row r="201" spans="2:65" s="11" customFormat="1" ht="22.9" customHeight="1">
      <c r="B201" s="115"/>
      <c r="D201" s="116" t="s">
        <v>70</v>
      </c>
      <c r="E201" s="125" t="s">
        <v>785</v>
      </c>
      <c r="F201" s="125" t="s">
        <v>786</v>
      </c>
      <c r="I201" s="118"/>
      <c r="J201" s="126">
        <f>BK201</f>
        <v>0</v>
      </c>
      <c r="L201" s="115"/>
      <c r="M201" s="120"/>
      <c r="P201" s="121">
        <f>SUM(P202:P208)</f>
        <v>0</v>
      </c>
      <c r="R201" s="121">
        <f>SUM(R202:R208)</f>
        <v>0</v>
      </c>
      <c r="T201" s="122">
        <f>SUM(T202:T208)</f>
        <v>0</v>
      </c>
      <c r="AR201" s="116" t="s">
        <v>79</v>
      </c>
      <c r="AT201" s="123" t="s">
        <v>70</v>
      </c>
      <c r="AU201" s="123" t="s">
        <v>79</v>
      </c>
      <c r="AY201" s="116" t="s">
        <v>134</v>
      </c>
      <c r="BK201" s="124">
        <f>SUM(BK202:BK208)</f>
        <v>0</v>
      </c>
    </row>
    <row r="202" spans="2:65" s="1" customFormat="1" ht="16.5" customHeight="1">
      <c r="B202" s="127"/>
      <c r="C202" s="128" t="s">
        <v>714</v>
      </c>
      <c r="D202" s="128" t="s">
        <v>137</v>
      </c>
      <c r="E202" s="129" t="s">
        <v>788</v>
      </c>
      <c r="F202" s="130" t="s">
        <v>789</v>
      </c>
      <c r="G202" s="131" t="s">
        <v>313</v>
      </c>
      <c r="H202" s="132">
        <v>77.497</v>
      </c>
      <c r="I202" s="133"/>
      <c r="J202" s="134">
        <f>ROUND(I202*H202,2)</f>
        <v>0</v>
      </c>
      <c r="K202" s="130" t="s">
        <v>141</v>
      </c>
      <c r="L202" s="32"/>
      <c r="M202" s="135" t="s">
        <v>3</v>
      </c>
      <c r="N202" s="136" t="s">
        <v>42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157</v>
      </c>
      <c r="AT202" s="139" t="s">
        <v>137</v>
      </c>
      <c r="AU202" s="139" t="s">
        <v>81</v>
      </c>
      <c r="AY202" s="17" t="s">
        <v>134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7" t="s">
        <v>79</v>
      </c>
      <c r="BK202" s="140">
        <f>ROUND(I202*H202,2)</f>
        <v>0</v>
      </c>
      <c r="BL202" s="17" t="s">
        <v>157</v>
      </c>
      <c r="BM202" s="139" t="s">
        <v>1181</v>
      </c>
    </row>
    <row r="203" spans="2:65" s="1" customFormat="1">
      <c r="B203" s="32"/>
      <c r="D203" s="141" t="s">
        <v>144</v>
      </c>
      <c r="F203" s="142" t="s">
        <v>791</v>
      </c>
      <c r="I203" s="143"/>
      <c r="L203" s="32"/>
      <c r="M203" s="144"/>
      <c r="T203" s="53"/>
      <c r="AT203" s="17" t="s">
        <v>144</v>
      </c>
      <c r="AU203" s="17" t="s">
        <v>81</v>
      </c>
    </row>
    <row r="204" spans="2:65" s="1" customFormat="1" ht="24.2" customHeight="1">
      <c r="B204" s="127"/>
      <c r="C204" s="128" t="s">
        <v>718</v>
      </c>
      <c r="D204" s="128" t="s">
        <v>137</v>
      </c>
      <c r="E204" s="129" t="s">
        <v>793</v>
      </c>
      <c r="F204" s="130" t="s">
        <v>794</v>
      </c>
      <c r="G204" s="131" t="s">
        <v>313</v>
      </c>
      <c r="H204" s="132">
        <v>77.497</v>
      </c>
      <c r="I204" s="133"/>
      <c r="J204" s="134">
        <f>ROUND(I204*H204,2)</f>
        <v>0</v>
      </c>
      <c r="K204" s="130" t="s">
        <v>141</v>
      </c>
      <c r="L204" s="32"/>
      <c r="M204" s="135" t="s">
        <v>3</v>
      </c>
      <c r="N204" s="136" t="s">
        <v>42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157</v>
      </c>
      <c r="AT204" s="139" t="s">
        <v>137</v>
      </c>
      <c r="AU204" s="139" t="s">
        <v>81</v>
      </c>
      <c r="AY204" s="17" t="s">
        <v>134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79</v>
      </c>
      <c r="BK204" s="140">
        <f>ROUND(I204*H204,2)</f>
        <v>0</v>
      </c>
      <c r="BL204" s="17" t="s">
        <v>157</v>
      </c>
      <c r="BM204" s="139" t="s">
        <v>1182</v>
      </c>
    </row>
    <row r="205" spans="2:65" s="1" customFormat="1">
      <c r="B205" s="32"/>
      <c r="D205" s="141" t="s">
        <v>144</v>
      </c>
      <c r="F205" s="142" t="s">
        <v>796</v>
      </c>
      <c r="I205" s="143"/>
      <c r="L205" s="32"/>
      <c r="M205" s="144"/>
      <c r="T205" s="53"/>
      <c r="AT205" s="17" t="s">
        <v>144</v>
      </c>
      <c r="AU205" s="17" t="s">
        <v>81</v>
      </c>
    </row>
    <row r="206" spans="2:65" s="1" customFormat="1" ht="24.2" customHeight="1">
      <c r="B206" s="127"/>
      <c r="C206" s="128" t="s">
        <v>724</v>
      </c>
      <c r="D206" s="128" t="s">
        <v>137</v>
      </c>
      <c r="E206" s="129" t="s">
        <v>798</v>
      </c>
      <c r="F206" s="130" t="s">
        <v>799</v>
      </c>
      <c r="G206" s="131" t="s">
        <v>313</v>
      </c>
      <c r="H206" s="132">
        <v>1472.443</v>
      </c>
      <c r="I206" s="133"/>
      <c r="J206" s="134">
        <f>ROUND(I206*H206,2)</f>
        <v>0</v>
      </c>
      <c r="K206" s="130" t="s">
        <v>141</v>
      </c>
      <c r="L206" s="32"/>
      <c r="M206" s="135" t="s">
        <v>3</v>
      </c>
      <c r="N206" s="136" t="s">
        <v>42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157</v>
      </c>
      <c r="AT206" s="139" t="s">
        <v>137</v>
      </c>
      <c r="AU206" s="139" t="s">
        <v>81</v>
      </c>
      <c r="AY206" s="17" t="s">
        <v>134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79</v>
      </c>
      <c r="BK206" s="140">
        <f>ROUND(I206*H206,2)</f>
        <v>0</v>
      </c>
      <c r="BL206" s="17" t="s">
        <v>157</v>
      </c>
      <c r="BM206" s="139" t="s">
        <v>1183</v>
      </c>
    </row>
    <row r="207" spans="2:65" s="1" customFormat="1">
      <c r="B207" s="32"/>
      <c r="D207" s="141" t="s">
        <v>144</v>
      </c>
      <c r="F207" s="142" t="s">
        <v>801</v>
      </c>
      <c r="I207" s="143"/>
      <c r="L207" s="32"/>
      <c r="M207" s="144"/>
      <c r="T207" s="53"/>
      <c r="AT207" s="17" t="s">
        <v>144</v>
      </c>
      <c r="AU207" s="17" t="s">
        <v>81</v>
      </c>
    </row>
    <row r="208" spans="2:65" s="12" customFormat="1">
      <c r="B208" s="150"/>
      <c r="D208" s="145" t="s">
        <v>258</v>
      </c>
      <c r="F208" s="152" t="s">
        <v>1184</v>
      </c>
      <c r="H208" s="153">
        <v>1472.443</v>
      </c>
      <c r="I208" s="154"/>
      <c r="L208" s="150"/>
      <c r="M208" s="155"/>
      <c r="T208" s="156"/>
      <c r="AT208" s="151" t="s">
        <v>258</v>
      </c>
      <c r="AU208" s="151" t="s">
        <v>81</v>
      </c>
      <c r="AV208" s="12" t="s">
        <v>81</v>
      </c>
      <c r="AW208" s="12" t="s">
        <v>4</v>
      </c>
      <c r="AX208" s="12" t="s">
        <v>79</v>
      </c>
      <c r="AY208" s="151" t="s">
        <v>134</v>
      </c>
    </row>
    <row r="209" spans="2:65" s="11" customFormat="1" ht="25.9" customHeight="1">
      <c r="B209" s="115"/>
      <c r="D209" s="116" t="s">
        <v>70</v>
      </c>
      <c r="E209" s="117" t="s">
        <v>382</v>
      </c>
      <c r="F209" s="117" t="s">
        <v>383</v>
      </c>
      <c r="I209" s="118"/>
      <c r="J209" s="119">
        <f>BK209</f>
        <v>0</v>
      </c>
      <c r="L209" s="115"/>
      <c r="M209" s="120"/>
      <c r="P209" s="121">
        <f>P210</f>
        <v>0</v>
      </c>
      <c r="R209" s="121">
        <f>R210</f>
        <v>1.5699999999999999E-2</v>
      </c>
      <c r="T209" s="122">
        <f>T210</f>
        <v>0</v>
      </c>
      <c r="AR209" s="116" t="s">
        <v>81</v>
      </c>
      <c r="AT209" s="123" t="s">
        <v>70</v>
      </c>
      <c r="AU209" s="123" t="s">
        <v>71</v>
      </c>
      <c r="AY209" s="116" t="s">
        <v>134</v>
      </c>
      <c r="BK209" s="124">
        <f>BK210</f>
        <v>0</v>
      </c>
    </row>
    <row r="210" spans="2:65" s="11" customFormat="1" ht="22.9" customHeight="1">
      <c r="B210" s="115"/>
      <c r="D210" s="116" t="s">
        <v>70</v>
      </c>
      <c r="E210" s="125" t="s">
        <v>384</v>
      </c>
      <c r="F210" s="125" t="s">
        <v>385</v>
      </c>
      <c r="I210" s="118"/>
      <c r="J210" s="126">
        <f>BK210</f>
        <v>0</v>
      </c>
      <c r="L210" s="115"/>
      <c r="M210" s="120"/>
      <c r="P210" s="121">
        <f>SUM(P211:P218)</f>
        <v>0</v>
      </c>
      <c r="R210" s="121">
        <f>SUM(R211:R218)</f>
        <v>1.5699999999999999E-2</v>
      </c>
      <c r="T210" s="122">
        <f>SUM(T211:T218)</f>
        <v>0</v>
      </c>
      <c r="AR210" s="116" t="s">
        <v>81</v>
      </c>
      <c r="AT210" s="123" t="s">
        <v>70</v>
      </c>
      <c r="AU210" s="123" t="s">
        <v>79</v>
      </c>
      <c r="AY210" s="116" t="s">
        <v>134</v>
      </c>
      <c r="BK210" s="124">
        <f>SUM(BK211:BK218)</f>
        <v>0</v>
      </c>
    </row>
    <row r="211" spans="2:65" s="1" customFormat="1" ht="16.5" customHeight="1">
      <c r="B211" s="127"/>
      <c r="C211" s="128" t="s">
        <v>729</v>
      </c>
      <c r="D211" s="128" t="s">
        <v>137</v>
      </c>
      <c r="E211" s="129" t="s">
        <v>1185</v>
      </c>
      <c r="F211" s="130" t="s">
        <v>1186</v>
      </c>
      <c r="G211" s="131" t="s">
        <v>598</v>
      </c>
      <c r="H211" s="132">
        <v>50</v>
      </c>
      <c r="I211" s="133"/>
      <c r="J211" s="134">
        <f>ROUND(I211*H211,2)</f>
        <v>0</v>
      </c>
      <c r="K211" s="130" t="s">
        <v>141</v>
      </c>
      <c r="L211" s="32"/>
      <c r="M211" s="135" t="s">
        <v>3</v>
      </c>
      <c r="N211" s="136" t="s">
        <v>42</v>
      </c>
      <c r="P211" s="137">
        <f>O211*H211</f>
        <v>0</v>
      </c>
      <c r="Q211" s="137">
        <v>5.0000000000000002E-5</v>
      </c>
      <c r="R211" s="137">
        <f>Q211*H211</f>
        <v>2.5000000000000001E-3</v>
      </c>
      <c r="S211" s="137">
        <v>0</v>
      </c>
      <c r="T211" s="138">
        <f>S211*H211</f>
        <v>0</v>
      </c>
      <c r="AR211" s="139" t="s">
        <v>226</v>
      </c>
      <c r="AT211" s="139" t="s">
        <v>137</v>
      </c>
      <c r="AU211" s="139" t="s">
        <v>81</v>
      </c>
      <c r="AY211" s="17" t="s">
        <v>134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79</v>
      </c>
      <c r="BK211" s="140">
        <f>ROUND(I211*H211,2)</f>
        <v>0</v>
      </c>
      <c r="BL211" s="17" t="s">
        <v>226</v>
      </c>
      <c r="BM211" s="139" t="s">
        <v>1187</v>
      </c>
    </row>
    <row r="212" spans="2:65" s="1" customFormat="1">
      <c r="B212" s="32"/>
      <c r="D212" s="141" t="s">
        <v>144</v>
      </c>
      <c r="F212" s="142" t="s">
        <v>1188</v>
      </c>
      <c r="I212" s="143"/>
      <c r="L212" s="32"/>
      <c r="M212" s="144"/>
      <c r="T212" s="53"/>
      <c r="AT212" s="17" t="s">
        <v>144</v>
      </c>
      <c r="AU212" s="17" t="s">
        <v>81</v>
      </c>
    </row>
    <row r="213" spans="2:65" s="12" customFormat="1">
      <c r="B213" s="150"/>
      <c r="D213" s="145" t="s">
        <v>258</v>
      </c>
      <c r="E213" s="151" t="s">
        <v>3</v>
      </c>
      <c r="F213" s="152" t="s">
        <v>792</v>
      </c>
      <c r="H213" s="153">
        <v>50</v>
      </c>
      <c r="I213" s="154"/>
      <c r="L213" s="150"/>
      <c r="M213" s="155"/>
      <c r="T213" s="156"/>
      <c r="AT213" s="151" t="s">
        <v>258</v>
      </c>
      <c r="AU213" s="151" t="s">
        <v>81</v>
      </c>
      <c r="AV213" s="12" t="s">
        <v>81</v>
      </c>
      <c r="AW213" s="12" t="s">
        <v>32</v>
      </c>
      <c r="AX213" s="12" t="s">
        <v>79</v>
      </c>
      <c r="AY213" s="151" t="s">
        <v>134</v>
      </c>
    </row>
    <row r="214" spans="2:65" s="1" customFormat="1" ht="16.5" customHeight="1">
      <c r="B214" s="127"/>
      <c r="C214" s="167" t="s">
        <v>732</v>
      </c>
      <c r="D214" s="167" t="s">
        <v>595</v>
      </c>
      <c r="E214" s="168" t="s">
        <v>1189</v>
      </c>
      <c r="F214" s="169" t="s">
        <v>1190</v>
      </c>
      <c r="G214" s="170" t="s">
        <v>324</v>
      </c>
      <c r="H214" s="171">
        <v>2</v>
      </c>
      <c r="I214" s="172"/>
      <c r="J214" s="173">
        <f>ROUND(I214*H214,2)</f>
        <v>0</v>
      </c>
      <c r="K214" s="169" t="s">
        <v>3</v>
      </c>
      <c r="L214" s="174"/>
      <c r="M214" s="175" t="s">
        <v>3</v>
      </c>
      <c r="N214" s="176" t="s">
        <v>42</v>
      </c>
      <c r="P214" s="137">
        <f>O214*H214</f>
        <v>0</v>
      </c>
      <c r="Q214" s="137">
        <v>6.6E-3</v>
      </c>
      <c r="R214" s="137">
        <f>Q214*H214</f>
        <v>1.32E-2</v>
      </c>
      <c r="S214" s="137">
        <v>0</v>
      </c>
      <c r="T214" s="138">
        <f>S214*H214</f>
        <v>0</v>
      </c>
      <c r="AR214" s="139" t="s">
        <v>703</v>
      </c>
      <c r="AT214" s="139" t="s">
        <v>595</v>
      </c>
      <c r="AU214" s="139" t="s">
        <v>81</v>
      </c>
      <c r="AY214" s="17" t="s">
        <v>134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7" t="s">
        <v>79</v>
      </c>
      <c r="BK214" s="140">
        <f>ROUND(I214*H214,2)</f>
        <v>0</v>
      </c>
      <c r="BL214" s="17" t="s">
        <v>226</v>
      </c>
      <c r="BM214" s="139" t="s">
        <v>1191</v>
      </c>
    </row>
    <row r="215" spans="2:65" s="1" customFormat="1" ht="19.5">
      <c r="B215" s="32"/>
      <c r="D215" s="145" t="s">
        <v>177</v>
      </c>
      <c r="F215" s="146" t="s">
        <v>633</v>
      </c>
      <c r="I215" s="143"/>
      <c r="L215" s="32"/>
      <c r="M215" s="144"/>
      <c r="T215" s="53"/>
      <c r="AT215" s="17" t="s">
        <v>177</v>
      </c>
      <c r="AU215" s="17" t="s">
        <v>81</v>
      </c>
    </row>
    <row r="216" spans="2:65" s="12" customFormat="1">
      <c r="B216" s="150"/>
      <c r="D216" s="145" t="s">
        <v>258</v>
      </c>
      <c r="E216" s="151" t="s">
        <v>3</v>
      </c>
      <c r="F216" s="152" t="s">
        <v>81</v>
      </c>
      <c r="H216" s="153">
        <v>2</v>
      </c>
      <c r="I216" s="154"/>
      <c r="L216" s="150"/>
      <c r="M216" s="155"/>
      <c r="T216" s="156"/>
      <c r="AT216" s="151" t="s">
        <v>258</v>
      </c>
      <c r="AU216" s="151" t="s">
        <v>81</v>
      </c>
      <c r="AV216" s="12" t="s">
        <v>81</v>
      </c>
      <c r="AW216" s="12" t="s">
        <v>32</v>
      </c>
      <c r="AX216" s="12" t="s">
        <v>79</v>
      </c>
      <c r="AY216" s="151" t="s">
        <v>134</v>
      </c>
    </row>
    <row r="217" spans="2:65" s="1" customFormat="1" ht="24.2" customHeight="1">
      <c r="B217" s="127"/>
      <c r="C217" s="128" t="s">
        <v>737</v>
      </c>
      <c r="D217" s="128" t="s">
        <v>137</v>
      </c>
      <c r="E217" s="129" t="s">
        <v>815</v>
      </c>
      <c r="F217" s="130" t="s">
        <v>816</v>
      </c>
      <c r="G217" s="131" t="s">
        <v>313</v>
      </c>
      <c r="H217" s="132">
        <v>1.6E-2</v>
      </c>
      <c r="I217" s="133"/>
      <c r="J217" s="134">
        <f>ROUND(I217*H217,2)</f>
        <v>0</v>
      </c>
      <c r="K217" s="130" t="s">
        <v>141</v>
      </c>
      <c r="L217" s="32"/>
      <c r="M217" s="135" t="s">
        <v>3</v>
      </c>
      <c r="N217" s="136" t="s">
        <v>42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226</v>
      </c>
      <c r="AT217" s="139" t="s">
        <v>137</v>
      </c>
      <c r="AU217" s="139" t="s">
        <v>81</v>
      </c>
      <c r="AY217" s="17" t="s">
        <v>134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79</v>
      </c>
      <c r="BK217" s="140">
        <f>ROUND(I217*H217,2)</f>
        <v>0</v>
      </c>
      <c r="BL217" s="17" t="s">
        <v>226</v>
      </c>
      <c r="BM217" s="139" t="s">
        <v>1192</v>
      </c>
    </row>
    <row r="218" spans="2:65" s="1" customFormat="1">
      <c r="B218" s="32"/>
      <c r="D218" s="141" t="s">
        <v>144</v>
      </c>
      <c r="F218" s="142" t="s">
        <v>818</v>
      </c>
      <c r="I218" s="143"/>
      <c r="L218" s="32"/>
      <c r="M218" s="147"/>
      <c r="N218" s="148"/>
      <c r="O218" s="148"/>
      <c r="P218" s="148"/>
      <c r="Q218" s="148"/>
      <c r="R218" s="148"/>
      <c r="S218" s="148"/>
      <c r="T218" s="149"/>
      <c r="AT218" s="17" t="s">
        <v>144</v>
      </c>
      <c r="AU218" s="17" t="s">
        <v>81</v>
      </c>
    </row>
    <row r="219" spans="2:65" s="1" customFormat="1" ht="6.95" customHeight="1"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32"/>
    </row>
  </sheetData>
  <autoFilter ref="C86:K218" xr:uid="{00000000-0009-0000-0000-000009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900-000000000000}"/>
    <hyperlink ref="F98" r:id="rId2" xr:uid="{00000000-0004-0000-0900-000001000000}"/>
    <hyperlink ref="F103" r:id="rId3" xr:uid="{00000000-0004-0000-0900-000002000000}"/>
    <hyperlink ref="F106" r:id="rId4" xr:uid="{00000000-0004-0000-0900-000003000000}"/>
    <hyperlink ref="F110" r:id="rId5" xr:uid="{00000000-0004-0000-0900-000004000000}"/>
    <hyperlink ref="F113" r:id="rId6" xr:uid="{00000000-0004-0000-0900-000005000000}"/>
    <hyperlink ref="F116" r:id="rId7" xr:uid="{00000000-0004-0000-0900-000006000000}"/>
    <hyperlink ref="F119" r:id="rId8" xr:uid="{00000000-0004-0000-0900-000007000000}"/>
    <hyperlink ref="F124" r:id="rId9" xr:uid="{00000000-0004-0000-0900-000008000000}"/>
    <hyperlink ref="F129" r:id="rId10" xr:uid="{00000000-0004-0000-0900-000009000000}"/>
    <hyperlink ref="F132" r:id="rId11" xr:uid="{00000000-0004-0000-0900-00000A000000}"/>
    <hyperlink ref="F137" r:id="rId12" xr:uid="{00000000-0004-0000-0900-00000B000000}"/>
    <hyperlink ref="F144" r:id="rId13" xr:uid="{00000000-0004-0000-0900-00000C000000}"/>
    <hyperlink ref="F151" r:id="rId14" xr:uid="{00000000-0004-0000-0900-00000D000000}"/>
    <hyperlink ref="F154" r:id="rId15" xr:uid="{00000000-0004-0000-0900-00000E000000}"/>
    <hyperlink ref="F157" r:id="rId16" xr:uid="{00000000-0004-0000-0900-00000F000000}"/>
    <hyperlink ref="F160" r:id="rId17" xr:uid="{00000000-0004-0000-0900-000010000000}"/>
    <hyperlink ref="F163" r:id="rId18" xr:uid="{00000000-0004-0000-0900-000011000000}"/>
    <hyperlink ref="F166" r:id="rId19" xr:uid="{00000000-0004-0000-0900-000012000000}"/>
    <hyperlink ref="F169" r:id="rId20" xr:uid="{00000000-0004-0000-0900-000013000000}"/>
    <hyperlink ref="F173" r:id="rId21" xr:uid="{00000000-0004-0000-0900-000014000000}"/>
    <hyperlink ref="F178" r:id="rId22" xr:uid="{00000000-0004-0000-0900-000015000000}"/>
    <hyperlink ref="F181" r:id="rId23" xr:uid="{00000000-0004-0000-0900-000016000000}"/>
    <hyperlink ref="F188" r:id="rId24" xr:uid="{00000000-0004-0000-0900-000017000000}"/>
    <hyperlink ref="F192" r:id="rId25" xr:uid="{00000000-0004-0000-0900-000018000000}"/>
    <hyperlink ref="F197" r:id="rId26" xr:uid="{00000000-0004-0000-0900-000019000000}"/>
    <hyperlink ref="F203" r:id="rId27" xr:uid="{00000000-0004-0000-0900-00001A000000}"/>
    <hyperlink ref="F205" r:id="rId28" xr:uid="{00000000-0004-0000-0900-00001B000000}"/>
    <hyperlink ref="F207" r:id="rId29" xr:uid="{00000000-0004-0000-0900-00001C000000}"/>
    <hyperlink ref="F212" r:id="rId30" xr:uid="{00000000-0004-0000-0900-00001D000000}"/>
    <hyperlink ref="F218" r:id="rId31" xr:uid="{00000000-0004-0000-09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1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1193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ROUND(J86,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ROUND((SUM(BE86:BE310)),  2)</f>
        <v>0</v>
      </c>
      <c r="I33" s="89">
        <v>0.21</v>
      </c>
      <c r="J33" s="88">
        <f>ROUND(((SUM(BE86:BE310))*I33),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ROUND((SUM(BF86:BF310)),  2)</f>
        <v>0</v>
      </c>
      <c r="I34" s="89">
        <v>0.12</v>
      </c>
      <c r="J34" s="88">
        <f>ROUND(((SUM(BF86:BF310))*I34),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ROUND((SUM(BG86:BG310)),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ROUND((SUM(BH86:BH310)),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ROUND((SUM(BI86:BI310)),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N - SO 05 - Systém nakládání s dešťovými vodami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J86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J88</f>
        <v>0</v>
      </c>
      <c r="L61" s="103"/>
    </row>
    <row r="62" spans="2:47" s="9" customFormat="1" ht="19.899999999999999" customHeight="1">
      <c r="B62" s="103"/>
      <c r="D62" s="104" t="s">
        <v>551</v>
      </c>
      <c r="E62" s="105"/>
      <c r="F62" s="105"/>
      <c r="G62" s="105"/>
      <c r="H62" s="105"/>
      <c r="I62" s="105"/>
      <c r="J62" s="106">
        <f>J179</f>
        <v>0</v>
      </c>
      <c r="L62" s="103"/>
    </row>
    <row r="63" spans="2:47" s="9" customFormat="1" ht="19.899999999999999" customHeight="1">
      <c r="B63" s="103"/>
      <c r="D63" s="104" t="s">
        <v>553</v>
      </c>
      <c r="E63" s="105"/>
      <c r="F63" s="105"/>
      <c r="G63" s="105"/>
      <c r="H63" s="105"/>
      <c r="I63" s="105"/>
      <c r="J63" s="106">
        <f>J214</f>
        <v>0</v>
      </c>
      <c r="L63" s="103"/>
    </row>
    <row r="64" spans="2:47" s="9" customFormat="1" ht="19.899999999999999" customHeight="1">
      <c r="B64" s="103"/>
      <c r="D64" s="104" t="s">
        <v>1194</v>
      </c>
      <c r="E64" s="105"/>
      <c r="F64" s="105"/>
      <c r="G64" s="105"/>
      <c r="H64" s="105"/>
      <c r="I64" s="105"/>
      <c r="J64" s="106">
        <f>J223</f>
        <v>0</v>
      </c>
      <c r="L64" s="103"/>
    </row>
    <row r="65" spans="2:12" s="9" customFormat="1" ht="19.899999999999999" customHeight="1">
      <c r="B65" s="103"/>
      <c r="D65" s="104" t="s">
        <v>246</v>
      </c>
      <c r="E65" s="105"/>
      <c r="F65" s="105"/>
      <c r="G65" s="105"/>
      <c r="H65" s="105"/>
      <c r="I65" s="105"/>
      <c r="J65" s="106">
        <f>J304</f>
        <v>0</v>
      </c>
      <c r="L65" s="103"/>
    </row>
    <row r="66" spans="2:12" s="9" customFormat="1" ht="19.899999999999999" customHeight="1">
      <c r="B66" s="103"/>
      <c r="D66" s="104" t="s">
        <v>555</v>
      </c>
      <c r="E66" s="105"/>
      <c r="F66" s="105"/>
      <c r="G66" s="105"/>
      <c r="H66" s="105"/>
      <c r="I66" s="105"/>
      <c r="J66" s="106">
        <f>J308</f>
        <v>0</v>
      </c>
      <c r="L66" s="103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119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12" t="str">
        <f>E7</f>
        <v>Areál RAK - revitalizace kondičního areálu</v>
      </c>
      <c r="F76" s="313"/>
      <c r="G76" s="313"/>
      <c r="H76" s="313"/>
      <c r="L76" s="32"/>
    </row>
    <row r="77" spans="2:12" s="1" customFormat="1" ht="12" customHeight="1">
      <c r="B77" s="32"/>
      <c r="C77" s="27" t="s">
        <v>106</v>
      </c>
      <c r="L77" s="32"/>
    </row>
    <row r="78" spans="2:12" s="1" customFormat="1" ht="16.5" customHeight="1">
      <c r="B78" s="32"/>
      <c r="E78" s="295" t="str">
        <f>E9</f>
        <v>N - SO 05 - Systém nakládání s dešťovými vodami</v>
      </c>
      <c r="F78" s="311"/>
      <c r="G78" s="311"/>
      <c r="H78" s="311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Praha, Modřany</v>
      </c>
      <c r="I80" s="27" t="s">
        <v>23</v>
      </c>
      <c r="J80" s="49" t="str">
        <f>IF(J12="","",J12)</f>
        <v>17. 12. 2024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25</v>
      </c>
      <c r="F82" s="25" t="str">
        <f>E15</f>
        <v xml:space="preserve"> </v>
      </c>
      <c r="I82" s="27" t="s">
        <v>31</v>
      </c>
      <c r="J82" s="30" t="str">
        <f>E21</f>
        <v xml:space="preserve"> </v>
      </c>
      <c r="L82" s="32"/>
    </row>
    <row r="83" spans="2:65" s="1" customFormat="1" ht="25.7" customHeight="1">
      <c r="B83" s="32"/>
      <c r="C83" s="27" t="s">
        <v>29</v>
      </c>
      <c r="F83" s="25" t="str">
        <f>IF(E18="","",E18)</f>
        <v>Vyplň údaj</v>
      </c>
      <c r="I83" s="27" t="s">
        <v>33</v>
      </c>
      <c r="J83" s="30" t="str">
        <f>E24</f>
        <v>Petr Macek, Otevřená 680/7, Kuřim 664 34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07"/>
      <c r="C85" s="108" t="s">
        <v>120</v>
      </c>
      <c r="D85" s="109" t="s">
        <v>56</v>
      </c>
      <c r="E85" s="109" t="s">
        <v>52</v>
      </c>
      <c r="F85" s="109" t="s">
        <v>53</v>
      </c>
      <c r="G85" s="109" t="s">
        <v>121</v>
      </c>
      <c r="H85" s="109" t="s">
        <v>122</v>
      </c>
      <c r="I85" s="109" t="s">
        <v>123</v>
      </c>
      <c r="J85" s="109" t="s">
        <v>110</v>
      </c>
      <c r="K85" s="110" t="s">
        <v>124</v>
      </c>
      <c r="L85" s="107"/>
      <c r="M85" s="56" t="s">
        <v>3</v>
      </c>
      <c r="N85" s="57" t="s">
        <v>41</v>
      </c>
      <c r="O85" s="57" t="s">
        <v>125</v>
      </c>
      <c r="P85" s="57" t="s">
        <v>126</v>
      </c>
      <c r="Q85" s="57" t="s">
        <v>127</v>
      </c>
      <c r="R85" s="57" t="s">
        <v>128</v>
      </c>
      <c r="S85" s="57" t="s">
        <v>129</v>
      </c>
      <c r="T85" s="58" t="s">
        <v>130</v>
      </c>
    </row>
    <row r="86" spans="2:65" s="1" customFormat="1" ht="22.9" customHeight="1">
      <c r="B86" s="32"/>
      <c r="C86" s="61" t="s">
        <v>131</v>
      </c>
      <c r="J86" s="111">
        <f>BK86</f>
        <v>0</v>
      </c>
      <c r="L86" s="32"/>
      <c r="M86" s="59"/>
      <c r="N86" s="50"/>
      <c r="O86" s="50"/>
      <c r="P86" s="112">
        <f>P87</f>
        <v>0</v>
      </c>
      <c r="Q86" s="50"/>
      <c r="R86" s="112">
        <f>R87</f>
        <v>1245.74440871</v>
      </c>
      <c r="S86" s="50"/>
      <c r="T86" s="113">
        <f>T87</f>
        <v>0</v>
      </c>
      <c r="AT86" s="17" t="s">
        <v>70</v>
      </c>
      <c r="AU86" s="17" t="s">
        <v>111</v>
      </c>
      <c r="BK86" s="114">
        <f>BK87</f>
        <v>0</v>
      </c>
    </row>
    <row r="87" spans="2:65" s="11" customFormat="1" ht="25.9" customHeight="1">
      <c r="B87" s="115"/>
      <c r="D87" s="116" t="s">
        <v>70</v>
      </c>
      <c r="E87" s="117" t="s">
        <v>250</v>
      </c>
      <c r="F87" s="117" t="s">
        <v>251</v>
      </c>
      <c r="I87" s="118"/>
      <c r="J87" s="119">
        <f>BK87</f>
        <v>0</v>
      </c>
      <c r="L87" s="115"/>
      <c r="M87" s="120"/>
      <c r="P87" s="121">
        <f>P88+P179+P214+P223+P304+P308</f>
        <v>0</v>
      </c>
      <c r="R87" s="121">
        <f>R88+R179+R214+R223+R304+R308</f>
        <v>1245.74440871</v>
      </c>
      <c r="T87" s="122">
        <f>T88+T179+T214+T223+T304+T308</f>
        <v>0</v>
      </c>
      <c r="AR87" s="116" t="s">
        <v>79</v>
      </c>
      <c r="AT87" s="123" t="s">
        <v>70</v>
      </c>
      <c r="AU87" s="123" t="s">
        <v>71</v>
      </c>
      <c r="AY87" s="116" t="s">
        <v>134</v>
      </c>
      <c r="BK87" s="124">
        <f>BK88+BK179+BK214+BK223+BK304+BK308</f>
        <v>0</v>
      </c>
    </row>
    <row r="88" spans="2:65" s="11" customFormat="1" ht="22.9" customHeight="1">
      <c r="B88" s="115"/>
      <c r="D88" s="116" t="s">
        <v>70</v>
      </c>
      <c r="E88" s="125" t="s">
        <v>79</v>
      </c>
      <c r="F88" s="125" t="s">
        <v>252</v>
      </c>
      <c r="I88" s="118"/>
      <c r="J88" s="126">
        <f>BK88</f>
        <v>0</v>
      </c>
      <c r="L88" s="115"/>
      <c r="M88" s="120"/>
      <c r="P88" s="121">
        <f>SUM(P89:P178)</f>
        <v>0</v>
      </c>
      <c r="R88" s="121">
        <f>SUM(R89:R178)</f>
        <v>1088.2167999999999</v>
      </c>
      <c r="T88" s="122">
        <f>SUM(T89:T178)</f>
        <v>0</v>
      </c>
      <c r="AR88" s="116" t="s">
        <v>79</v>
      </c>
      <c r="AT88" s="123" t="s">
        <v>70</v>
      </c>
      <c r="AU88" s="123" t="s">
        <v>79</v>
      </c>
      <c r="AY88" s="116" t="s">
        <v>134</v>
      </c>
      <c r="BK88" s="124">
        <f>SUM(BK89:BK178)</f>
        <v>0</v>
      </c>
    </row>
    <row r="89" spans="2:65" s="1" customFormat="1" ht="24.2" customHeight="1">
      <c r="B89" s="127"/>
      <c r="C89" s="128" t="s">
        <v>79</v>
      </c>
      <c r="D89" s="128" t="s">
        <v>137</v>
      </c>
      <c r="E89" s="129" t="s">
        <v>1195</v>
      </c>
      <c r="F89" s="130" t="s">
        <v>1196</v>
      </c>
      <c r="G89" s="131" t="s">
        <v>286</v>
      </c>
      <c r="H89" s="132">
        <v>53.372</v>
      </c>
      <c r="I89" s="133"/>
      <c r="J89" s="134">
        <f>ROUND(I89*H89,2)</f>
        <v>0</v>
      </c>
      <c r="K89" s="130" t="s">
        <v>141</v>
      </c>
      <c r="L89" s="32"/>
      <c r="M89" s="135" t="s">
        <v>3</v>
      </c>
      <c r="N89" s="136" t="s">
        <v>42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157</v>
      </c>
      <c r="AT89" s="139" t="s">
        <v>137</v>
      </c>
      <c r="AU89" s="139" t="s">
        <v>81</v>
      </c>
      <c r="AY89" s="17" t="s">
        <v>134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79</v>
      </c>
      <c r="BK89" s="140">
        <f>ROUND(I89*H89,2)</f>
        <v>0</v>
      </c>
      <c r="BL89" s="17" t="s">
        <v>157</v>
      </c>
      <c r="BM89" s="139" t="s">
        <v>1197</v>
      </c>
    </row>
    <row r="90" spans="2:65" s="1" customFormat="1">
      <c r="B90" s="32"/>
      <c r="D90" s="141" t="s">
        <v>144</v>
      </c>
      <c r="F90" s="142" t="s">
        <v>1198</v>
      </c>
      <c r="I90" s="143"/>
      <c r="L90" s="32"/>
      <c r="M90" s="144"/>
      <c r="T90" s="53"/>
      <c r="AT90" s="17" t="s">
        <v>144</v>
      </c>
      <c r="AU90" s="17" t="s">
        <v>81</v>
      </c>
    </row>
    <row r="91" spans="2:65" s="12" customFormat="1">
      <c r="B91" s="150"/>
      <c r="D91" s="145" t="s">
        <v>258</v>
      </c>
      <c r="E91" s="151" t="s">
        <v>3</v>
      </c>
      <c r="F91" s="152" t="s">
        <v>1199</v>
      </c>
      <c r="H91" s="153">
        <v>8.4</v>
      </c>
      <c r="I91" s="154"/>
      <c r="L91" s="150"/>
      <c r="M91" s="155"/>
      <c r="T91" s="156"/>
      <c r="AT91" s="151" t="s">
        <v>258</v>
      </c>
      <c r="AU91" s="151" t="s">
        <v>81</v>
      </c>
      <c r="AV91" s="12" t="s">
        <v>81</v>
      </c>
      <c r="AW91" s="12" t="s">
        <v>32</v>
      </c>
      <c r="AX91" s="12" t="s">
        <v>71</v>
      </c>
      <c r="AY91" s="151" t="s">
        <v>134</v>
      </c>
    </row>
    <row r="92" spans="2:65" s="12" customFormat="1">
      <c r="B92" s="150"/>
      <c r="D92" s="145" t="s">
        <v>258</v>
      </c>
      <c r="E92" s="151" t="s">
        <v>3</v>
      </c>
      <c r="F92" s="152" t="s">
        <v>1200</v>
      </c>
      <c r="H92" s="153">
        <v>18.623999999999999</v>
      </c>
      <c r="I92" s="154"/>
      <c r="L92" s="150"/>
      <c r="M92" s="155"/>
      <c r="T92" s="156"/>
      <c r="AT92" s="151" t="s">
        <v>258</v>
      </c>
      <c r="AU92" s="151" t="s">
        <v>81</v>
      </c>
      <c r="AV92" s="12" t="s">
        <v>81</v>
      </c>
      <c r="AW92" s="12" t="s">
        <v>32</v>
      </c>
      <c r="AX92" s="12" t="s">
        <v>71</v>
      </c>
      <c r="AY92" s="151" t="s">
        <v>134</v>
      </c>
    </row>
    <row r="93" spans="2:65" s="12" customFormat="1">
      <c r="B93" s="150"/>
      <c r="D93" s="145" t="s">
        <v>258</v>
      </c>
      <c r="E93" s="151" t="s">
        <v>3</v>
      </c>
      <c r="F93" s="152" t="s">
        <v>1201</v>
      </c>
      <c r="H93" s="153">
        <v>7.12</v>
      </c>
      <c r="I93" s="154"/>
      <c r="L93" s="150"/>
      <c r="M93" s="155"/>
      <c r="T93" s="156"/>
      <c r="AT93" s="151" t="s">
        <v>258</v>
      </c>
      <c r="AU93" s="151" t="s">
        <v>81</v>
      </c>
      <c r="AV93" s="12" t="s">
        <v>81</v>
      </c>
      <c r="AW93" s="12" t="s">
        <v>32</v>
      </c>
      <c r="AX93" s="12" t="s">
        <v>71</v>
      </c>
      <c r="AY93" s="151" t="s">
        <v>134</v>
      </c>
    </row>
    <row r="94" spans="2:65" s="12" customFormat="1">
      <c r="B94" s="150"/>
      <c r="D94" s="145" t="s">
        <v>258</v>
      </c>
      <c r="E94" s="151" t="s">
        <v>3</v>
      </c>
      <c r="F94" s="152" t="s">
        <v>1202</v>
      </c>
      <c r="H94" s="153">
        <v>12.528</v>
      </c>
      <c r="I94" s="154"/>
      <c r="L94" s="150"/>
      <c r="M94" s="155"/>
      <c r="T94" s="156"/>
      <c r="AT94" s="151" t="s">
        <v>258</v>
      </c>
      <c r="AU94" s="151" t="s">
        <v>81</v>
      </c>
      <c r="AV94" s="12" t="s">
        <v>81</v>
      </c>
      <c r="AW94" s="12" t="s">
        <v>32</v>
      </c>
      <c r="AX94" s="12" t="s">
        <v>71</v>
      </c>
      <c r="AY94" s="151" t="s">
        <v>134</v>
      </c>
    </row>
    <row r="95" spans="2:65" s="12" customFormat="1">
      <c r="B95" s="150"/>
      <c r="D95" s="145" t="s">
        <v>258</v>
      </c>
      <c r="E95" s="151" t="s">
        <v>3</v>
      </c>
      <c r="F95" s="152" t="s">
        <v>1203</v>
      </c>
      <c r="H95" s="153">
        <v>2.4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71</v>
      </c>
      <c r="AY95" s="151" t="s">
        <v>134</v>
      </c>
    </row>
    <row r="96" spans="2:65" s="12" customFormat="1">
      <c r="B96" s="150"/>
      <c r="D96" s="145" t="s">
        <v>258</v>
      </c>
      <c r="E96" s="151" t="s">
        <v>3</v>
      </c>
      <c r="F96" s="152" t="s">
        <v>1204</v>
      </c>
      <c r="H96" s="153">
        <v>1.5</v>
      </c>
      <c r="I96" s="154"/>
      <c r="L96" s="150"/>
      <c r="M96" s="155"/>
      <c r="T96" s="156"/>
      <c r="AT96" s="151" t="s">
        <v>258</v>
      </c>
      <c r="AU96" s="151" t="s">
        <v>81</v>
      </c>
      <c r="AV96" s="12" t="s">
        <v>81</v>
      </c>
      <c r="AW96" s="12" t="s">
        <v>32</v>
      </c>
      <c r="AX96" s="12" t="s">
        <v>71</v>
      </c>
      <c r="AY96" s="151" t="s">
        <v>134</v>
      </c>
    </row>
    <row r="97" spans="2:65" s="12" customFormat="1">
      <c r="B97" s="150"/>
      <c r="D97" s="145" t="s">
        <v>258</v>
      </c>
      <c r="E97" s="151" t="s">
        <v>3</v>
      </c>
      <c r="F97" s="152" t="s">
        <v>1205</v>
      </c>
      <c r="H97" s="153">
        <v>2.8</v>
      </c>
      <c r="I97" s="154"/>
      <c r="L97" s="150"/>
      <c r="M97" s="155"/>
      <c r="T97" s="156"/>
      <c r="AT97" s="151" t="s">
        <v>258</v>
      </c>
      <c r="AU97" s="151" t="s">
        <v>81</v>
      </c>
      <c r="AV97" s="12" t="s">
        <v>81</v>
      </c>
      <c r="AW97" s="12" t="s">
        <v>32</v>
      </c>
      <c r="AX97" s="12" t="s">
        <v>71</v>
      </c>
      <c r="AY97" s="151" t="s">
        <v>134</v>
      </c>
    </row>
    <row r="98" spans="2:65" s="13" customFormat="1">
      <c r="B98" s="157"/>
      <c r="D98" s="145" t="s">
        <v>258</v>
      </c>
      <c r="E98" s="158" t="s">
        <v>3</v>
      </c>
      <c r="F98" s="159" t="s">
        <v>291</v>
      </c>
      <c r="H98" s="160">
        <v>53.371999999999993</v>
      </c>
      <c r="I98" s="161"/>
      <c r="L98" s="157"/>
      <c r="M98" s="162"/>
      <c r="T98" s="163"/>
      <c r="AT98" s="158" t="s">
        <v>258</v>
      </c>
      <c r="AU98" s="158" t="s">
        <v>81</v>
      </c>
      <c r="AV98" s="13" t="s">
        <v>157</v>
      </c>
      <c r="AW98" s="13" t="s">
        <v>32</v>
      </c>
      <c r="AX98" s="13" t="s">
        <v>79</v>
      </c>
      <c r="AY98" s="158" t="s">
        <v>134</v>
      </c>
    </row>
    <row r="99" spans="2:65" s="1" customFormat="1" ht="24.2" customHeight="1">
      <c r="B99" s="127"/>
      <c r="C99" s="128" t="s">
        <v>81</v>
      </c>
      <c r="D99" s="128" t="s">
        <v>137</v>
      </c>
      <c r="E99" s="129" t="s">
        <v>565</v>
      </c>
      <c r="F99" s="130" t="s">
        <v>566</v>
      </c>
      <c r="G99" s="131" t="s">
        <v>286</v>
      </c>
      <c r="H99" s="132">
        <v>55.52</v>
      </c>
      <c r="I99" s="133"/>
      <c r="J99" s="134">
        <f>ROUND(I99*H99,2)</f>
        <v>0</v>
      </c>
      <c r="K99" s="130" t="s">
        <v>141</v>
      </c>
      <c r="L99" s="32"/>
      <c r="M99" s="135" t="s">
        <v>3</v>
      </c>
      <c r="N99" s="136" t="s">
        <v>42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157</v>
      </c>
      <c r="AT99" s="139" t="s">
        <v>137</v>
      </c>
      <c r="AU99" s="139" t="s">
        <v>81</v>
      </c>
      <c r="AY99" s="17" t="s">
        <v>134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79</v>
      </c>
      <c r="BK99" s="140">
        <f>ROUND(I99*H99,2)</f>
        <v>0</v>
      </c>
      <c r="BL99" s="17" t="s">
        <v>157</v>
      </c>
      <c r="BM99" s="139" t="s">
        <v>1206</v>
      </c>
    </row>
    <row r="100" spans="2:65" s="1" customFormat="1">
      <c r="B100" s="32"/>
      <c r="D100" s="141" t="s">
        <v>144</v>
      </c>
      <c r="F100" s="142" t="s">
        <v>568</v>
      </c>
      <c r="I100" s="143"/>
      <c r="L100" s="32"/>
      <c r="M100" s="144"/>
      <c r="T100" s="53"/>
      <c r="AT100" s="17" t="s">
        <v>144</v>
      </c>
      <c r="AU100" s="17" t="s">
        <v>81</v>
      </c>
    </row>
    <row r="101" spans="2:65" s="12" customFormat="1">
      <c r="B101" s="150"/>
      <c r="D101" s="145" t="s">
        <v>258</v>
      </c>
      <c r="E101" s="151" t="s">
        <v>3</v>
      </c>
      <c r="F101" s="152" t="s">
        <v>1207</v>
      </c>
      <c r="H101" s="153">
        <v>22.4</v>
      </c>
      <c r="I101" s="154"/>
      <c r="L101" s="150"/>
      <c r="M101" s="155"/>
      <c r="T101" s="156"/>
      <c r="AT101" s="151" t="s">
        <v>258</v>
      </c>
      <c r="AU101" s="151" t="s">
        <v>81</v>
      </c>
      <c r="AV101" s="12" t="s">
        <v>81</v>
      </c>
      <c r="AW101" s="12" t="s">
        <v>32</v>
      </c>
      <c r="AX101" s="12" t="s">
        <v>71</v>
      </c>
      <c r="AY101" s="151" t="s">
        <v>134</v>
      </c>
    </row>
    <row r="102" spans="2:65" s="12" customFormat="1">
      <c r="B102" s="150"/>
      <c r="D102" s="145" t="s">
        <v>258</v>
      </c>
      <c r="E102" s="151" t="s">
        <v>3</v>
      </c>
      <c r="F102" s="152" t="s">
        <v>1208</v>
      </c>
      <c r="H102" s="153">
        <v>33.119999999999997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71</v>
      </c>
      <c r="AY102" s="151" t="s">
        <v>134</v>
      </c>
    </row>
    <row r="103" spans="2:65" s="13" customFormat="1">
      <c r="B103" s="157"/>
      <c r="D103" s="145" t="s">
        <v>258</v>
      </c>
      <c r="E103" s="158" t="s">
        <v>3</v>
      </c>
      <c r="F103" s="159" t="s">
        <v>291</v>
      </c>
      <c r="H103" s="160">
        <v>55.519999999999996</v>
      </c>
      <c r="I103" s="161"/>
      <c r="L103" s="157"/>
      <c r="M103" s="162"/>
      <c r="T103" s="163"/>
      <c r="AT103" s="158" t="s">
        <v>258</v>
      </c>
      <c r="AU103" s="158" t="s">
        <v>81</v>
      </c>
      <c r="AV103" s="13" t="s">
        <v>157</v>
      </c>
      <c r="AW103" s="13" t="s">
        <v>32</v>
      </c>
      <c r="AX103" s="13" t="s">
        <v>79</v>
      </c>
      <c r="AY103" s="158" t="s">
        <v>134</v>
      </c>
    </row>
    <row r="104" spans="2:65" s="1" customFormat="1" ht="24.2" customHeight="1">
      <c r="B104" s="127"/>
      <c r="C104" s="128" t="s">
        <v>150</v>
      </c>
      <c r="D104" s="128" t="s">
        <v>137</v>
      </c>
      <c r="E104" s="129" t="s">
        <v>1209</v>
      </c>
      <c r="F104" s="130" t="s">
        <v>1210</v>
      </c>
      <c r="G104" s="131" t="s">
        <v>286</v>
      </c>
      <c r="H104" s="132">
        <v>240.63800000000001</v>
      </c>
      <c r="I104" s="133"/>
      <c r="J104" s="134">
        <f>ROUND(I104*H104,2)</f>
        <v>0</v>
      </c>
      <c r="K104" s="130" t="s">
        <v>141</v>
      </c>
      <c r="L104" s="32"/>
      <c r="M104" s="135" t="s">
        <v>3</v>
      </c>
      <c r="N104" s="136" t="s">
        <v>42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157</v>
      </c>
      <c r="AT104" s="139" t="s">
        <v>137</v>
      </c>
      <c r="AU104" s="139" t="s">
        <v>81</v>
      </c>
      <c r="AY104" s="17" t="s">
        <v>134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79</v>
      </c>
      <c r="BK104" s="140">
        <f>ROUND(I104*H104,2)</f>
        <v>0</v>
      </c>
      <c r="BL104" s="17" t="s">
        <v>157</v>
      </c>
      <c r="BM104" s="139" t="s">
        <v>1211</v>
      </c>
    </row>
    <row r="105" spans="2:65" s="1" customFormat="1">
      <c r="B105" s="32"/>
      <c r="D105" s="141" t="s">
        <v>144</v>
      </c>
      <c r="F105" s="142" t="s">
        <v>1212</v>
      </c>
      <c r="I105" s="143"/>
      <c r="L105" s="32"/>
      <c r="M105" s="144"/>
      <c r="T105" s="53"/>
      <c r="AT105" s="17" t="s">
        <v>144</v>
      </c>
      <c r="AU105" s="17" t="s">
        <v>81</v>
      </c>
    </row>
    <row r="106" spans="2:65" s="12" customFormat="1">
      <c r="B106" s="150"/>
      <c r="D106" s="145" t="s">
        <v>258</v>
      </c>
      <c r="E106" s="151" t="s">
        <v>3</v>
      </c>
      <c r="F106" s="152" t="s">
        <v>1213</v>
      </c>
      <c r="H106" s="153">
        <v>240.63800000000001</v>
      </c>
      <c r="I106" s="154"/>
      <c r="L106" s="150"/>
      <c r="M106" s="155"/>
      <c r="T106" s="156"/>
      <c r="AT106" s="151" t="s">
        <v>258</v>
      </c>
      <c r="AU106" s="151" t="s">
        <v>81</v>
      </c>
      <c r="AV106" s="12" t="s">
        <v>81</v>
      </c>
      <c r="AW106" s="12" t="s">
        <v>32</v>
      </c>
      <c r="AX106" s="12" t="s">
        <v>79</v>
      </c>
      <c r="AY106" s="151" t="s">
        <v>134</v>
      </c>
    </row>
    <row r="107" spans="2:65" s="1" customFormat="1" ht="24.2" customHeight="1">
      <c r="B107" s="127"/>
      <c r="C107" s="128" t="s">
        <v>157</v>
      </c>
      <c r="D107" s="128" t="s">
        <v>137</v>
      </c>
      <c r="E107" s="129" t="s">
        <v>1214</v>
      </c>
      <c r="F107" s="130" t="s">
        <v>1215</v>
      </c>
      <c r="G107" s="131" t="s">
        <v>286</v>
      </c>
      <c r="H107" s="132">
        <v>391.464</v>
      </c>
      <c r="I107" s="133"/>
      <c r="J107" s="134">
        <f>ROUND(I107*H107,2)</f>
        <v>0</v>
      </c>
      <c r="K107" s="130" t="s">
        <v>141</v>
      </c>
      <c r="L107" s="32"/>
      <c r="M107" s="135" t="s">
        <v>3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157</v>
      </c>
      <c r="AT107" s="139" t="s">
        <v>137</v>
      </c>
      <c r="AU107" s="139" t="s">
        <v>81</v>
      </c>
      <c r="AY107" s="17" t="s">
        <v>134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79</v>
      </c>
      <c r="BK107" s="140">
        <f>ROUND(I107*H107,2)</f>
        <v>0</v>
      </c>
      <c r="BL107" s="17" t="s">
        <v>157</v>
      </c>
      <c r="BM107" s="139" t="s">
        <v>1216</v>
      </c>
    </row>
    <row r="108" spans="2:65" s="1" customFormat="1">
      <c r="B108" s="32"/>
      <c r="D108" s="141" t="s">
        <v>144</v>
      </c>
      <c r="F108" s="142" t="s">
        <v>1217</v>
      </c>
      <c r="I108" s="143"/>
      <c r="L108" s="32"/>
      <c r="M108" s="144"/>
      <c r="T108" s="53"/>
      <c r="AT108" s="17" t="s">
        <v>144</v>
      </c>
      <c r="AU108" s="17" t="s">
        <v>81</v>
      </c>
    </row>
    <row r="109" spans="2:65" s="12" customFormat="1">
      <c r="B109" s="150"/>
      <c r="D109" s="145" t="s">
        <v>258</v>
      </c>
      <c r="E109" s="151" t="s">
        <v>3</v>
      </c>
      <c r="F109" s="152" t="s">
        <v>1218</v>
      </c>
      <c r="H109" s="153">
        <v>14.4</v>
      </c>
      <c r="I109" s="154"/>
      <c r="L109" s="150"/>
      <c r="M109" s="155"/>
      <c r="T109" s="156"/>
      <c r="AT109" s="151" t="s">
        <v>258</v>
      </c>
      <c r="AU109" s="151" t="s">
        <v>81</v>
      </c>
      <c r="AV109" s="12" t="s">
        <v>81</v>
      </c>
      <c r="AW109" s="12" t="s">
        <v>32</v>
      </c>
      <c r="AX109" s="12" t="s">
        <v>71</v>
      </c>
      <c r="AY109" s="151" t="s">
        <v>134</v>
      </c>
    </row>
    <row r="110" spans="2:65" s="12" customFormat="1">
      <c r="B110" s="150"/>
      <c r="D110" s="145" t="s">
        <v>258</v>
      </c>
      <c r="E110" s="151" t="s">
        <v>3</v>
      </c>
      <c r="F110" s="152" t="s">
        <v>1219</v>
      </c>
      <c r="H110" s="153">
        <v>6.048</v>
      </c>
      <c r="I110" s="154"/>
      <c r="L110" s="150"/>
      <c r="M110" s="155"/>
      <c r="T110" s="156"/>
      <c r="AT110" s="151" t="s">
        <v>258</v>
      </c>
      <c r="AU110" s="151" t="s">
        <v>81</v>
      </c>
      <c r="AV110" s="12" t="s">
        <v>81</v>
      </c>
      <c r="AW110" s="12" t="s">
        <v>32</v>
      </c>
      <c r="AX110" s="12" t="s">
        <v>71</v>
      </c>
      <c r="AY110" s="151" t="s">
        <v>134</v>
      </c>
    </row>
    <row r="111" spans="2:65" s="12" customFormat="1">
      <c r="B111" s="150"/>
      <c r="D111" s="145" t="s">
        <v>258</v>
      </c>
      <c r="E111" s="151" t="s">
        <v>3</v>
      </c>
      <c r="F111" s="152" t="s">
        <v>1220</v>
      </c>
      <c r="H111" s="153">
        <v>19.824000000000002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32</v>
      </c>
      <c r="AX111" s="12" t="s">
        <v>71</v>
      </c>
      <c r="AY111" s="151" t="s">
        <v>134</v>
      </c>
    </row>
    <row r="112" spans="2:65" s="12" customFormat="1">
      <c r="B112" s="150"/>
      <c r="D112" s="145" t="s">
        <v>258</v>
      </c>
      <c r="E112" s="151" t="s">
        <v>3</v>
      </c>
      <c r="F112" s="152" t="s">
        <v>1221</v>
      </c>
      <c r="H112" s="153">
        <v>25.2</v>
      </c>
      <c r="I112" s="154"/>
      <c r="L112" s="150"/>
      <c r="M112" s="155"/>
      <c r="T112" s="156"/>
      <c r="AT112" s="151" t="s">
        <v>258</v>
      </c>
      <c r="AU112" s="151" t="s">
        <v>81</v>
      </c>
      <c r="AV112" s="12" t="s">
        <v>81</v>
      </c>
      <c r="AW112" s="12" t="s">
        <v>32</v>
      </c>
      <c r="AX112" s="12" t="s">
        <v>71</v>
      </c>
      <c r="AY112" s="151" t="s">
        <v>134</v>
      </c>
    </row>
    <row r="113" spans="2:65" s="12" customFormat="1">
      <c r="B113" s="150"/>
      <c r="D113" s="145" t="s">
        <v>258</v>
      </c>
      <c r="E113" s="151" t="s">
        <v>3</v>
      </c>
      <c r="F113" s="152" t="s">
        <v>1222</v>
      </c>
      <c r="H113" s="153">
        <v>29.52</v>
      </c>
      <c r="I113" s="154"/>
      <c r="L113" s="150"/>
      <c r="M113" s="155"/>
      <c r="T113" s="156"/>
      <c r="AT113" s="151" t="s">
        <v>258</v>
      </c>
      <c r="AU113" s="151" t="s">
        <v>81</v>
      </c>
      <c r="AV113" s="12" t="s">
        <v>81</v>
      </c>
      <c r="AW113" s="12" t="s">
        <v>32</v>
      </c>
      <c r="AX113" s="12" t="s">
        <v>71</v>
      </c>
      <c r="AY113" s="151" t="s">
        <v>134</v>
      </c>
    </row>
    <row r="114" spans="2:65" s="12" customFormat="1">
      <c r="B114" s="150"/>
      <c r="D114" s="145" t="s">
        <v>258</v>
      </c>
      <c r="E114" s="151" t="s">
        <v>3</v>
      </c>
      <c r="F114" s="152" t="s">
        <v>1223</v>
      </c>
      <c r="H114" s="153">
        <v>124.8</v>
      </c>
      <c r="I114" s="154"/>
      <c r="L114" s="150"/>
      <c r="M114" s="155"/>
      <c r="T114" s="156"/>
      <c r="AT114" s="151" t="s">
        <v>258</v>
      </c>
      <c r="AU114" s="151" t="s">
        <v>81</v>
      </c>
      <c r="AV114" s="12" t="s">
        <v>81</v>
      </c>
      <c r="AW114" s="12" t="s">
        <v>32</v>
      </c>
      <c r="AX114" s="12" t="s">
        <v>71</v>
      </c>
      <c r="AY114" s="151" t="s">
        <v>134</v>
      </c>
    </row>
    <row r="115" spans="2:65" s="12" customFormat="1">
      <c r="B115" s="150"/>
      <c r="D115" s="145" t="s">
        <v>258</v>
      </c>
      <c r="E115" s="151" t="s">
        <v>3</v>
      </c>
      <c r="F115" s="152" t="s">
        <v>1224</v>
      </c>
      <c r="H115" s="153">
        <v>127.68</v>
      </c>
      <c r="I115" s="154"/>
      <c r="L115" s="150"/>
      <c r="M115" s="155"/>
      <c r="T115" s="156"/>
      <c r="AT115" s="151" t="s">
        <v>258</v>
      </c>
      <c r="AU115" s="151" t="s">
        <v>81</v>
      </c>
      <c r="AV115" s="12" t="s">
        <v>81</v>
      </c>
      <c r="AW115" s="12" t="s">
        <v>32</v>
      </c>
      <c r="AX115" s="12" t="s">
        <v>71</v>
      </c>
      <c r="AY115" s="151" t="s">
        <v>134</v>
      </c>
    </row>
    <row r="116" spans="2:65" s="12" customFormat="1">
      <c r="B116" s="150"/>
      <c r="D116" s="145" t="s">
        <v>258</v>
      </c>
      <c r="E116" s="151" t="s">
        <v>3</v>
      </c>
      <c r="F116" s="152" t="s">
        <v>1225</v>
      </c>
      <c r="H116" s="153">
        <v>43.991999999999997</v>
      </c>
      <c r="I116" s="154"/>
      <c r="L116" s="150"/>
      <c r="M116" s="155"/>
      <c r="T116" s="156"/>
      <c r="AT116" s="151" t="s">
        <v>258</v>
      </c>
      <c r="AU116" s="151" t="s">
        <v>81</v>
      </c>
      <c r="AV116" s="12" t="s">
        <v>81</v>
      </c>
      <c r="AW116" s="12" t="s">
        <v>32</v>
      </c>
      <c r="AX116" s="12" t="s">
        <v>71</v>
      </c>
      <c r="AY116" s="151" t="s">
        <v>134</v>
      </c>
    </row>
    <row r="117" spans="2:65" s="13" customFormat="1">
      <c r="B117" s="157"/>
      <c r="D117" s="145" t="s">
        <v>258</v>
      </c>
      <c r="E117" s="158" t="s">
        <v>3</v>
      </c>
      <c r="F117" s="159" t="s">
        <v>291</v>
      </c>
      <c r="H117" s="160">
        <v>391.464</v>
      </c>
      <c r="I117" s="161"/>
      <c r="L117" s="157"/>
      <c r="M117" s="162"/>
      <c r="T117" s="163"/>
      <c r="AT117" s="158" t="s">
        <v>258</v>
      </c>
      <c r="AU117" s="158" t="s">
        <v>81</v>
      </c>
      <c r="AV117" s="13" t="s">
        <v>157</v>
      </c>
      <c r="AW117" s="13" t="s">
        <v>32</v>
      </c>
      <c r="AX117" s="13" t="s">
        <v>79</v>
      </c>
      <c r="AY117" s="158" t="s">
        <v>134</v>
      </c>
    </row>
    <row r="118" spans="2:65" s="1" customFormat="1" ht="24.2" customHeight="1">
      <c r="B118" s="127"/>
      <c r="C118" s="128" t="s">
        <v>133</v>
      </c>
      <c r="D118" s="128" t="s">
        <v>137</v>
      </c>
      <c r="E118" s="129" t="s">
        <v>1226</v>
      </c>
      <c r="F118" s="130" t="s">
        <v>1227</v>
      </c>
      <c r="G118" s="131" t="s">
        <v>275</v>
      </c>
      <c r="H118" s="132">
        <v>27</v>
      </c>
      <c r="I118" s="133"/>
      <c r="J118" s="134">
        <f>ROUND(I118*H118,2)</f>
        <v>0</v>
      </c>
      <c r="K118" s="130" t="s">
        <v>141</v>
      </c>
      <c r="L118" s="32"/>
      <c r="M118" s="135" t="s">
        <v>3</v>
      </c>
      <c r="N118" s="136" t="s">
        <v>42</v>
      </c>
      <c r="P118" s="137">
        <f>O118*H118</f>
        <v>0</v>
      </c>
      <c r="Q118" s="137">
        <v>8.3999999999999995E-3</v>
      </c>
      <c r="R118" s="137">
        <f>Q118*H118</f>
        <v>0.22679999999999997</v>
      </c>
      <c r="S118" s="137">
        <v>0</v>
      </c>
      <c r="T118" s="138">
        <f>S118*H118</f>
        <v>0</v>
      </c>
      <c r="AR118" s="139" t="s">
        <v>157</v>
      </c>
      <c r="AT118" s="139" t="s">
        <v>137</v>
      </c>
      <c r="AU118" s="139" t="s">
        <v>81</v>
      </c>
      <c r="AY118" s="17" t="s">
        <v>134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79</v>
      </c>
      <c r="BK118" s="140">
        <f>ROUND(I118*H118,2)</f>
        <v>0</v>
      </c>
      <c r="BL118" s="17" t="s">
        <v>157</v>
      </c>
      <c r="BM118" s="139" t="s">
        <v>1228</v>
      </c>
    </row>
    <row r="119" spans="2:65" s="1" customFormat="1">
      <c r="B119" s="32"/>
      <c r="D119" s="141" t="s">
        <v>144</v>
      </c>
      <c r="F119" s="142" t="s">
        <v>1229</v>
      </c>
      <c r="I119" s="143"/>
      <c r="L119" s="32"/>
      <c r="M119" s="144"/>
      <c r="T119" s="53"/>
      <c r="AT119" s="17" t="s">
        <v>144</v>
      </c>
      <c r="AU119" s="17" t="s">
        <v>81</v>
      </c>
    </row>
    <row r="120" spans="2:65" s="12" customFormat="1">
      <c r="B120" s="150"/>
      <c r="D120" s="145" t="s">
        <v>258</v>
      </c>
      <c r="E120" s="151" t="s">
        <v>3</v>
      </c>
      <c r="F120" s="152" t="s">
        <v>1230</v>
      </c>
      <c r="H120" s="153">
        <v>27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32</v>
      </c>
      <c r="AX120" s="12" t="s">
        <v>79</v>
      </c>
      <c r="AY120" s="151" t="s">
        <v>134</v>
      </c>
    </row>
    <row r="121" spans="2:65" s="1" customFormat="1" ht="37.9" customHeight="1">
      <c r="B121" s="127"/>
      <c r="C121" s="128" t="s">
        <v>167</v>
      </c>
      <c r="D121" s="128" t="s">
        <v>137</v>
      </c>
      <c r="E121" s="129" t="s">
        <v>297</v>
      </c>
      <c r="F121" s="130" t="s">
        <v>298</v>
      </c>
      <c r="G121" s="131" t="s">
        <v>286</v>
      </c>
      <c r="H121" s="132">
        <v>740.99400000000003</v>
      </c>
      <c r="I121" s="133"/>
      <c r="J121" s="134">
        <f>ROUND(I121*H121,2)</f>
        <v>0</v>
      </c>
      <c r="K121" s="130" t="s">
        <v>141</v>
      </c>
      <c r="L121" s="32"/>
      <c r="M121" s="135" t="s">
        <v>3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157</v>
      </c>
      <c r="AT121" s="139" t="s">
        <v>137</v>
      </c>
      <c r="AU121" s="139" t="s">
        <v>81</v>
      </c>
      <c r="AY121" s="17" t="s">
        <v>134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79</v>
      </c>
      <c r="BK121" s="140">
        <f>ROUND(I121*H121,2)</f>
        <v>0</v>
      </c>
      <c r="BL121" s="17" t="s">
        <v>157</v>
      </c>
      <c r="BM121" s="139" t="s">
        <v>1231</v>
      </c>
    </row>
    <row r="122" spans="2:65" s="1" customFormat="1">
      <c r="B122" s="32"/>
      <c r="D122" s="141" t="s">
        <v>144</v>
      </c>
      <c r="F122" s="142" t="s">
        <v>300</v>
      </c>
      <c r="I122" s="143"/>
      <c r="L122" s="32"/>
      <c r="M122" s="144"/>
      <c r="T122" s="53"/>
      <c r="AT122" s="17" t="s">
        <v>144</v>
      </c>
      <c r="AU122" s="17" t="s">
        <v>81</v>
      </c>
    </row>
    <row r="123" spans="2:65" s="12" customFormat="1">
      <c r="B123" s="150"/>
      <c r="D123" s="145" t="s">
        <v>258</v>
      </c>
      <c r="E123" s="151" t="s">
        <v>3</v>
      </c>
      <c r="F123" s="152" t="s">
        <v>1232</v>
      </c>
      <c r="H123" s="153">
        <v>740.99400000000003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79</v>
      </c>
      <c r="AY123" s="151" t="s">
        <v>134</v>
      </c>
    </row>
    <row r="124" spans="2:65" s="1" customFormat="1" ht="24.2" customHeight="1">
      <c r="B124" s="127"/>
      <c r="C124" s="128" t="s">
        <v>172</v>
      </c>
      <c r="D124" s="128" t="s">
        <v>137</v>
      </c>
      <c r="E124" s="129" t="s">
        <v>307</v>
      </c>
      <c r="F124" s="130" t="s">
        <v>308</v>
      </c>
      <c r="G124" s="131" t="s">
        <v>286</v>
      </c>
      <c r="H124" s="132">
        <v>740.99400000000003</v>
      </c>
      <c r="I124" s="133"/>
      <c r="J124" s="134">
        <f>ROUND(I124*H124,2)</f>
        <v>0</v>
      </c>
      <c r="K124" s="130" t="s">
        <v>141</v>
      </c>
      <c r="L124" s="32"/>
      <c r="M124" s="135" t="s">
        <v>3</v>
      </c>
      <c r="N124" s="136" t="s">
        <v>42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157</v>
      </c>
      <c r="AT124" s="139" t="s">
        <v>137</v>
      </c>
      <c r="AU124" s="139" t="s">
        <v>81</v>
      </c>
      <c r="AY124" s="17" t="s">
        <v>134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79</v>
      </c>
      <c r="BK124" s="140">
        <f>ROUND(I124*H124,2)</f>
        <v>0</v>
      </c>
      <c r="BL124" s="17" t="s">
        <v>157</v>
      </c>
      <c r="BM124" s="139" t="s">
        <v>1233</v>
      </c>
    </row>
    <row r="125" spans="2:65" s="1" customFormat="1">
      <c r="B125" s="32"/>
      <c r="D125" s="141" t="s">
        <v>144</v>
      </c>
      <c r="F125" s="142" t="s">
        <v>310</v>
      </c>
      <c r="I125" s="143"/>
      <c r="L125" s="32"/>
      <c r="M125" s="144"/>
      <c r="T125" s="53"/>
      <c r="AT125" s="17" t="s">
        <v>144</v>
      </c>
      <c r="AU125" s="17" t="s">
        <v>81</v>
      </c>
    </row>
    <row r="126" spans="2:65" s="12" customFormat="1">
      <c r="B126" s="150"/>
      <c r="D126" s="145" t="s">
        <v>258</v>
      </c>
      <c r="E126" s="151" t="s">
        <v>3</v>
      </c>
      <c r="F126" s="152" t="s">
        <v>1232</v>
      </c>
      <c r="H126" s="153">
        <v>740.99400000000003</v>
      </c>
      <c r="I126" s="154"/>
      <c r="L126" s="150"/>
      <c r="M126" s="155"/>
      <c r="T126" s="156"/>
      <c r="AT126" s="151" t="s">
        <v>258</v>
      </c>
      <c r="AU126" s="151" t="s">
        <v>81</v>
      </c>
      <c r="AV126" s="12" t="s">
        <v>81</v>
      </c>
      <c r="AW126" s="12" t="s">
        <v>32</v>
      </c>
      <c r="AX126" s="12" t="s">
        <v>79</v>
      </c>
      <c r="AY126" s="151" t="s">
        <v>134</v>
      </c>
    </row>
    <row r="127" spans="2:65" s="1" customFormat="1" ht="24.2" customHeight="1">
      <c r="B127" s="127"/>
      <c r="C127" s="128" t="s">
        <v>179</v>
      </c>
      <c r="D127" s="128" t="s">
        <v>137</v>
      </c>
      <c r="E127" s="129" t="s">
        <v>311</v>
      </c>
      <c r="F127" s="130" t="s">
        <v>312</v>
      </c>
      <c r="G127" s="131" t="s">
        <v>313</v>
      </c>
      <c r="H127" s="132">
        <v>1333.789</v>
      </c>
      <c r="I127" s="133"/>
      <c r="J127" s="134">
        <f>ROUND(I127*H127,2)</f>
        <v>0</v>
      </c>
      <c r="K127" s="130" t="s">
        <v>141</v>
      </c>
      <c r="L127" s="32"/>
      <c r="M127" s="135" t="s">
        <v>3</v>
      </c>
      <c r="N127" s="13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157</v>
      </c>
      <c r="AT127" s="139" t="s">
        <v>137</v>
      </c>
      <c r="AU127" s="139" t="s">
        <v>81</v>
      </c>
      <c r="AY127" s="17" t="s">
        <v>134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79</v>
      </c>
      <c r="BK127" s="140">
        <f>ROUND(I127*H127,2)</f>
        <v>0</v>
      </c>
      <c r="BL127" s="17" t="s">
        <v>157</v>
      </c>
      <c r="BM127" s="139" t="s">
        <v>1234</v>
      </c>
    </row>
    <row r="128" spans="2:65" s="1" customFormat="1">
      <c r="B128" s="32"/>
      <c r="D128" s="141" t="s">
        <v>144</v>
      </c>
      <c r="F128" s="142" t="s">
        <v>315</v>
      </c>
      <c r="I128" s="143"/>
      <c r="L128" s="32"/>
      <c r="M128" s="144"/>
      <c r="T128" s="53"/>
      <c r="AT128" s="17" t="s">
        <v>144</v>
      </c>
      <c r="AU128" s="17" t="s">
        <v>81</v>
      </c>
    </row>
    <row r="129" spans="2:65" s="12" customFormat="1">
      <c r="B129" s="150"/>
      <c r="D129" s="145" t="s">
        <v>258</v>
      </c>
      <c r="E129" s="151" t="s">
        <v>3</v>
      </c>
      <c r="F129" s="152" t="s">
        <v>1235</v>
      </c>
      <c r="H129" s="153">
        <v>1333.789</v>
      </c>
      <c r="I129" s="154"/>
      <c r="L129" s="150"/>
      <c r="M129" s="155"/>
      <c r="T129" s="156"/>
      <c r="AT129" s="151" t="s">
        <v>258</v>
      </c>
      <c r="AU129" s="151" t="s">
        <v>81</v>
      </c>
      <c r="AV129" s="12" t="s">
        <v>81</v>
      </c>
      <c r="AW129" s="12" t="s">
        <v>32</v>
      </c>
      <c r="AX129" s="12" t="s">
        <v>79</v>
      </c>
      <c r="AY129" s="151" t="s">
        <v>134</v>
      </c>
    </row>
    <row r="130" spans="2:65" s="1" customFormat="1" ht="24.2" customHeight="1">
      <c r="B130" s="127"/>
      <c r="C130" s="128" t="s">
        <v>185</v>
      </c>
      <c r="D130" s="128" t="s">
        <v>137</v>
      </c>
      <c r="E130" s="129" t="s">
        <v>317</v>
      </c>
      <c r="F130" s="130" t="s">
        <v>318</v>
      </c>
      <c r="G130" s="131" t="s">
        <v>286</v>
      </c>
      <c r="H130" s="132">
        <v>740.99400000000003</v>
      </c>
      <c r="I130" s="133"/>
      <c r="J130" s="134">
        <f>ROUND(I130*H130,2)</f>
        <v>0</v>
      </c>
      <c r="K130" s="130" t="s">
        <v>141</v>
      </c>
      <c r="L130" s="32"/>
      <c r="M130" s="135" t="s">
        <v>3</v>
      </c>
      <c r="N130" s="136" t="s">
        <v>42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157</v>
      </c>
      <c r="AT130" s="139" t="s">
        <v>137</v>
      </c>
      <c r="AU130" s="139" t="s">
        <v>81</v>
      </c>
      <c r="AY130" s="17" t="s">
        <v>134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79</v>
      </c>
      <c r="BK130" s="140">
        <f>ROUND(I130*H130,2)</f>
        <v>0</v>
      </c>
      <c r="BL130" s="17" t="s">
        <v>157</v>
      </c>
      <c r="BM130" s="139" t="s">
        <v>1236</v>
      </c>
    </row>
    <row r="131" spans="2:65" s="1" customFormat="1">
      <c r="B131" s="32"/>
      <c r="D131" s="141" t="s">
        <v>144</v>
      </c>
      <c r="F131" s="142" t="s">
        <v>320</v>
      </c>
      <c r="I131" s="143"/>
      <c r="L131" s="32"/>
      <c r="M131" s="144"/>
      <c r="T131" s="53"/>
      <c r="AT131" s="17" t="s">
        <v>144</v>
      </c>
      <c r="AU131" s="17" t="s">
        <v>81</v>
      </c>
    </row>
    <row r="132" spans="2:65" s="12" customFormat="1">
      <c r="B132" s="150"/>
      <c r="D132" s="145" t="s">
        <v>258</v>
      </c>
      <c r="E132" s="151" t="s">
        <v>3</v>
      </c>
      <c r="F132" s="152" t="s">
        <v>1232</v>
      </c>
      <c r="H132" s="153">
        <v>740.99400000000003</v>
      </c>
      <c r="I132" s="154"/>
      <c r="L132" s="150"/>
      <c r="M132" s="155"/>
      <c r="T132" s="156"/>
      <c r="AT132" s="151" t="s">
        <v>258</v>
      </c>
      <c r="AU132" s="151" t="s">
        <v>81</v>
      </c>
      <c r="AV132" s="12" t="s">
        <v>81</v>
      </c>
      <c r="AW132" s="12" t="s">
        <v>32</v>
      </c>
      <c r="AX132" s="12" t="s">
        <v>79</v>
      </c>
      <c r="AY132" s="151" t="s">
        <v>134</v>
      </c>
    </row>
    <row r="133" spans="2:65" s="1" customFormat="1" ht="24.2" customHeight="1">
      <c r="B133" s="127"/>
      <c r="C133" s="128" t="s">
        <v>190</v>
      </c>
      <c r="D133" s="128" t="s">
        <v>137</v>
      </c>
      <c r="E133" s="129" t="s">
        <v>1237</v>
      </c>
      <c r="F133" s="130" t="s">
        <v>1238</v>
      </c>
      <c r="G133" s="131" t="s">
        <v>286</v>
      </c>
      <c r="H133" s="132">
        <v>102.19199999999999</v>
      </c>
      <c r="I133" s="133"/>
      <c r="J133" s="134">
        <f>ROUND(I133*H133,2)</f>
        <v>0</v>
      </c>
      <c r="K133" s="130" t="s">
        <v>141</v>
      </c>
      <c r="L133" s="32"/>
      <c r="M133" s="135" t="s">
        <v>3</v>
      </c>
      <c r="N133" s="136" t="s">
        <v>42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157</v>
      </c>
      <c r="AT133" s="139" t="s">
        <v>137</v>
      </c>
      <c r="AU133" s="139" t="s">
        <v>81</v>
      </c>
      <c r="AY133" s="17" t="s">
        <v>134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79</v>
      </c>
      <c r="BK133" s="140">
        <f>ROUND(I133*H133,2)</f>
        <v>0</v>
      </c>
      <c r="BL133" s="17" t="s">
        <v>157</v>
      </c>
      <c r="BM133" s="139" t="s">
        <v>1239</v>
      </c>
    </row>
    <row r="134" spans="2:65" s="1" customFormat="1">
      <c r="B134" s="32"/>
      <c r="D134" s="141" t="s">
        <v>144</v>
      </c>
      <c r="F134" s="142" t="s">
        <v>1240</v>
      </c>
      <c r="I134" s="143"/>
      <c r="L134" s="32"/>
      <c r="M134" s="144"/>
      <c r="T134" s="53"/>
      <c r="AT134" s="17" t="s">
        <v>144</v>
      </c>
      <c r="AU134" s="17" t="s">
        <v>81</v>
      </c>
    </row>
    <row r="135" spans="2:65" s="12" customFormat="1">
      <c r="B135" s="150"/>
      <c r="D135" s="145" t="s">
        <v>258</v>
      </c>
      <c r="E135" s="151" t="s">
        <v>3</v>
      </c>
      <c r="F135" s="152" t="s">
        <v>1207</v>
      </c>
      <c r="H135" s="153">
        <v>22.4</v>
      </c>
      <c r="I135" s="154"/>
      <c r="L135" s="150"/>
      <c r="M135" s="155"/>
      <c r="T135" s="156"/>
      <c r="AT135" s="151" t="s">
        <v>258</v>
      </c>
      <c r="AU135" s="151" t="s">
        <v>81</v>
      </c>
      <c r="AV135" s="12" t="s">
        <v>81</v>
      </c>
      <c r="AW135" s="12" t="s">
        <v>32</v>
      </c>
      <c r="AX135" s="12" t="s">
        <v>71</v>
      </c>
      <c r="AY135" s="151" t="s">
        <v>134</v>
      </c>
    </row>
    <row r="136" spans="2:65" s="12" customFormat="1">
      <c r="B136" s="150"/>
      <c r="D136" s="145" t="s">
        <v>258</v>
      </c>
      <c r="E136" s="151" t="s">
        <v>3</v>
      </c>
      <c r="F136" s="152" t="s">
        <v>1208</v>
      </c>
      <c r="H136" s="153">
        <v>33.119999999999997</v>
      </c>
      <c r="I136" s="154"/>
      <c r="L136" s="150"/>
      <c r="M136" s="155"/>
      <c r="T136" s="156"/>
      <c r="AT136" s="151" t="s">
        <v>258</v>
      </c>
      <c r="AU136" s="151" t="s">
        <v>81</v>
      </c>
      <c r="AV136" s="12" t="s">
        <v>81</v>
      </c>
      <c r="AW136" s="12" t="s">
        <v>32</v>
      </c>
      <c r="AX136" s="12" t="s">
        <v>71</v>
      </c>
      <c r="AY136" s="151" t="s">
        <v>134</v>
      </c>
    </row>
    <row r="137" spans="2:65" s="12" customFormat="1">
      <c r="B137" s="150"/>
      <c r="D137" s="145" t="s">
        <v>258</v>
      </c>
      <c r="E137" s="151" t="s">
        <v>3</v>
      </c>
      <c r="F137" s="152" t="s">
        <v>1199</v>
      </c>
      <c r="H137" s="153">
        <v>8.4</v>
      </c>
      <c r="I137" s="154"/>
      <c r="L137" s="150"/>
      <c r="M137" s="155"/>
      <c r="T137" s="156"/>
      <c r="AT137" s="151" t="s">
        <v>258</v>
      </c>
      <c r="AU137" s="151" t="s">
        <v>81</v>
      </c>
      <c r="AV137" s="12" t="s">
        <v>81</v>
      </c>
      <c r="AW137" s="12" t="s">
        <v>32</v>
      </c>
      <c r="AX137" s="12" t="s">
        <v>71</v>
      </c>
      <c r="AY137" s="151" t="s">
        <v>134</v>
      </c>
    </row>
    <row r="138" spans="2:65" s="12" customFormat="1">
      <c r="B138" s="150"/>
      <c r="D138" s="145" t="s">
        <v>258</v>
      </c>
      <c r="E138" s="151" t="s">
        <v>3</v>
      </c>
      <c r="F138" s="152" t="s">
        <v>1200</v>
      </c>
      <c r="H138" s="153">
        <v>18.623999999999999</v>
      </c>
      <c r="I138" s="154"/>
      <c r="L138" s="150"/>
      <c r="M138" s="155"/>
      <c r="T138" s="156"/>
      <c r="AT138" s="151" t="s">
        <v>258</v>
      </c>
      <c r="AU138" s="151" t="s">
        <v>81</v>
      </c>
      <c r="AV138" s="12" t="s">
        <v>81</v>
      </c>
      <c r="AW138" s="12" t="s">
        <v>32</v>
      </c>
      <c r="AX138" s="12" t="s">
        <v>71</v>
      </c>
      <c r="AY138" s="151" t="s">
        <v>134</v>
      </c>
    </row>
    <row r="139" spans="2:65" s="12" customFormat="1">
      <c r="B139" s="150"/>
      <c r="D139" s="145" t="s">
        <v>258</v>
      </c>
      <c r="E139" s="151" t="s">
        <v>3</v>
      </c>
      <c r="F139" s="152" t="s">
        <v>1201</v>
      </c>
      <c r="H139" s="153">
        <v>7.12</v>
      </c>
      <c r="I139" s="154"/>
      <c r="L139" s="150"/>
      <c r="M139" s="155"/>
      <c r="T139" s="156"/>
      <c r="AT139" s="151" t="s">
        <v>258</v>
      </c>
      <c r="AU139" s="151" t="s">
        <v>81</v>
      </c>
      <c r="AV139" s="12" t="s">
        <v>81</v>
      </c>
      <c r="AW139" s="12" t="s">
        <v>32</v>
      </c>
      <c r="AX139" s="12" t="s">
        <v>71</v>
      </c>
      <c r="AY139" s="151" t="s">
        <v>134</v>
      </c>
    </row>
    <row r="140" spans="2:65" s="12" customFormat="1">
      <c r="B140" s="150"/>
      <c r="D140" s="145" t="s">
        <v>258</v>
      </c>
      <c r="E140" s="151" t="s">
        <v>3</v>
      </c>
      <c r="F140" s="152" t="s">
        <v>1202</v>
      </c>
      <c r="H140" s="153">
        <v>12.528</v>
      </c>
      <c r="I140" s="154"/>
      <c r="L140" s="150"/>
      <c r="M140" s="155"/>
      <c r="T140" s="156"/>
      <c r="AT140" s="151" t="s">
        <v>258</v>
      </c>
      <c r="AU140" s="151" t="s">
        <v>81</v>
      </c>
      <c r="AV140" s="12" t="s">
        <v>81</v>
      </c>
      <c r="AW140" s="12" t="s">
        <v>32</v>
      </c>
      <c r="AX140" s="12" t="s">
        <v>71</v>
      </c>
      <c r="AY140" s="151" t="s">
        <v>134</v>
      </c>
    </row>
    <row r="141" spans="2:65" s="13" customFormat="1">
      <c r="B141" s="157"/>
      <c r="D141" s="145" t="s">
        <v>258</v>
      </c>
      <c r="E141" s="158" t="s">
        <v>3</v>
      </c>
      <c r="F141" s="159" t="s">
        <v>291</v>
      </c>
      <c r="H141" s="160">
        <v>102.19200000000001</v>
      </c>
      <c r="I141" s="161"/>
      <c r="L141" s="157"/>
      <c r="M141" s="162"/>
      <c r="T141" s="163"/>
      <c r="AT141" s="158" t="s">
        <v>258</v>
      </c>
      <c r="AU141" s="158" t="s">
        <v>81</v>
      </c>
      <c r="AV141" s="13" t="s">
        <v>157</v>
      </c>
      <c r="AW141" s="13" t="s">
        <v>32</v>
      </c>
      <c r="AX141" s="13" t="s">
        <v>79</v>
      </c>
      <c r="AY141" s="158" t="s">
        <v>134</v>
      </c>
    </row>
    <row r="142" spans="2:65" s="1" customFormat="1" ht="24.2" customHeight="1">
      <c r="B142" s="127"/>
      <c r="C142" s="128" t="s">
        <v>195</v>
      </c>
      <c r="D142" s="128" t="s">
        <v>137</v>
      </c>
      <c r="E142" s="129" t="s">
        <v>1237</v>
      </c>
      <c r="F142" s="130" t="s">
        <v>1238</v>
      </c>
      <c r="G142" s="131" t="s">
        <v>286</v>
      </c>
      <c r="H142" s="132">
        <v>75.78</v>
      </c>
      <c r="I142" s="133"/>
      <c r="J142" s="134">
        <f>ROUND(I142*H142,2)</f>
        <v>0</v>
      </c>
      <c r="K142" s="130" t="s">
        <v>141</v>
      </c>
      <c r="L142" s="32"/>
      <c r="M142" s="135" t="s">
        <v>3</v>
      </c>
      <c r="N142" s="136" t="s">
        <v>42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157</v>
      </c>
      <c r="AT142" s="139" t="s">
        <v>137</v>
      </c>
      <c r="AU142" s="139" t="s">
        <v>81</v>
      </c>
      <c r="AY142" s="17" t="s">
        <v>134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79</v>
      </c>
      <c r="BK142" s="140">
        <f>ROUND(I142*H142,2)</f>
        <v>0</v>
      </c>
      <c r="BL142" s="17" t="s">
        <v>157</v>
      </c>
      <c r="BM142" s="139" t="s">
        <v>1241</v>
      </c>
    </row>
    <row r="143" spans="2:65" s="1" customFormat="1">
      <c r="B143" s="32"/>
      <c r="D143" s="141" t="s">
        <v>144</v>
      </c>
      <c r="F143" s="142" t="s">
        <v>1240</v>
      </c>
      <c r="I143" s="143"/>
      <c r="L143" s="32"/>
      <c r="M143" s="144"/>
      <c r="T143" s="53"/>
      <c r="AT143" s="17" t="s">
        <v>144</v>
      </c>
      <c r="AU143" s="17" t="s">
        <v>81</v>
      </c>
    </row>
    <row r="144" spans="2:65" s="12" customFormat="1">
      <c r="B144" s="150"/>
      <c r="D144" s="145" t="s">
        <v>258</v>
      </c>
      <c r="E144" s="151" t="s">
        <v>3</v>
      </c>
      <c r="F144" s="152" t="s">
        <v>1242</v>
      </c>
      <c r="H144" s="153">
        <v>45.78</v>
      </c>
      <c r="I144" s="154"/>
      <c r="L144" s="150"/>
      <c r="M144" s="155"/>
      <c r="T144" s="156"/>
      <c r="AT144" s="151" t="s">
        <v>258</v>
      </c>
      <c r="AU144" s="151" t="s">
        <v>81</v>
      </c>
      <c r="AV144" s="12" t="s">
        <v>81</v>
      </c>
      <c r="AW144" s="12" t="s">
        <v>32</v>
      </c>
      <c r="AX144" s="12" t="s">
        <v>71</v>
      </c>
      <c r="AY144" s="151" t="s">
        <v>134</v>
      </c>
    </row>
    <row r="145" spans="2:65" s="12" customFormat="1">
      <c r="B145" s="150"/>
      <c r="D145" s="145" t="s">
        <v>258</v>
      </c>
      <c r="E145" s="151" t="s">
        <v>3</v>
      </c>
      <c r="F145" s="152" t="s">
        <v>1243</v>
      </c>
      <c r="H145" s="153">
        <v>30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71</v>
      </c>
      <c r="AY145" s="151" t="s">
        <v>134</v>
      </c>
    </row>
    <row r="146" spans="2:65" s="13" customFormat="1">
      <c r="B146" s="157"/>
      <c r="D146" s="145" t="s">
        <v>258</v>
      </c>
      <c r="E146" s="158" t="s">
        <v>3</v>
      </c>
      <c r="F146" s="159" t="s">
        <v>291</v>
      </c>
      <c r="H146" s="160">
        <v>75.78</v>
      </c>
      <c r="I146" s="161"/>
      <c r="L146" s="157"/>
      <c r="M146" s="162"/>
      <c r="T146" s="163"/>
      <c r="AT146" s="158" t="s">
        <v>258</v>
      </c>
      <c r="AU146" s="158" t="s">
        <v>81</v>
      </c>
      <c r="AV146" s="13" t="s">
        <v>157</v>
      </c>
      <c r="AW146" s="13" t="s">
        <v>32</v>
      </c>
      <c r="AX146" s="13" t="s">
        <v>79</v>
      </c>
      <c r="AY146" s="158" t="s">
        <v>134</v>
      </c>
    </row>
    <row r="147" spans="2:65" s="1" customFormat="1" ht="16.5" customHeight="1">
      <c r="B147" s="127"/>
      <c r="C147" s="128" t="s">
        <v>9</v>
      </c>
      <c r="D147" s="128" t="s">
        <v>137</v>
      </c>
      <c r="E147" s="129" t="s">
        <v>1244</v>
      </c>
      <c r="F147" s="130" t="s">
        <v>1245</v>
      </c>
      <c r="G147" s="131" t="s">
        <v>286</v>
      </c>
      <c r="H147" s="132">
        <v>102.19199999999999</v>
      </c>
      <c r="I147" s="133"/>
      <c r="J147" s="134">
        <f>ROUND(I147*H147,2)</f>
        <v>0</v>
      </c>
      <c r="K147" s="130" t="s">
        <v>141</v>
      </c>
      <c r="L147" s="32"/>
      <c r="M147" s="135" t="s">
        <v>3</v>
      </c>
      <c r="N147" s="136" t="s">
        <v>42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157</v>
      </c>
      <c r="AT147" s="139" t="s">
        <v>137</v>
      </c>
      <c r="AU147" s="139" t="s">
        <v>81</v>
      </c>
      <c r="AY147" s="17" t="s">
        <v>134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79</v>
      </c>
      <c r="BK147" s="140">
        <f>ROUND(I147*H147,2)</f>
        <v>0</v>
      </c>
      <c r="BL147" s="17" t="s">
        <v>157</v>
      </c>
      <c r="BM147" s="139" t="s">
        <v>1246</v>
      </c>
    </row>
    <row r="148" spans="2:65" s="1" customFormat="1">
      <c r="B148" s="32"/>
      <c r="D148" s="141" t="s">
        <v>144</v>
      </c>
      <c r="F148" s="142" t="s">
        <v>1247</v>
      </c>
      <c r="I148" s="143"/>
      <c r="L148" s="32"/>
      <c r="M148" s="144"/>
      <c r="T148" s="53"/>
      <c r="AT148" s="17" t="s">
        <v>144</v>
      </c>
      <c r="AU148" s="17" t="s">
        <v>81</v>
      </c>
    </row>
    <row r="149" spans="2:65" s="12" customFormat="1">
      <c r="B149" s="150"/>
      <c r="D149" s="145" t="s">
        <v>258</v>
      </c>
      <c r="E149" s="151" t="s">
        <v>3</v>
      </c>
      <c r="F149" s="152" t="s">
        <v>1207</v>
      </c>
      <c r="H149" s="153">
        <v>22.4</v>
      </c>
      <c r="I149" s="154"/>
      <c r="L149" s="150"/>
      <c r="M149" s="155"/>
      <c r="T149" s="156"/>
      <c r="AT149" s="151" t="s">
        <v>258</v>
      </c>
      <c r="AU149" s="151" t="s">
        <v>81</v>
      </c>
      <c r="AV149" s="12" t="s">
        <v>81</v>
      </c>
      <c r="AW149" s="12" t="s">
        <v>32</v>
      </c>
      <c r="AX149" s="12" t="s">
        <v>71</v>
      </c>
      <c r="AY149" s="151" t="s">
        <v>134</v>
      </c>
    </row>
    <row r="150" spans="2:65" s="12" customFormat="1">
      <c r="B150" s="150"/>
      <c r="D150" s="145" t="s">
        <v>258</v>
      </c>
      <c r="E150" s="151" t="s">
        <v>3</v>
      </c>
      <c r="F150" s="152" t="s">
        <v>1208</v>
      </c>
      <c r="H150" s="153">
        <v>33.119999999999997</v>
      </c>
      <c r="I150" s="154"/>
      <c r="L150" s="150"/>
      <c r="M150" s="155"/>
      <c r="T150" s="156"/>
      <c r="AT150" s="151" t="s">
        <v>258</v>
      </c>
      <c r="AU150" s="151" t="s">
        <v>81</v>
      </c>
      <c r="AV150" s="12" t="s">
        <v>81</v>
      </c>
      <c r="AW150" s="12" t="s">
        <v>32</v>
      </c>
      <c r="AX150" s="12" t="s">
        <v>71</v>
      </c>
      <c r="AY150" s="151" t="s">
        <v>134</v>
      </c>
    </row>
    <row r="151" spans="2:65" s="12" customFormat="1">
      <c r="B151" s="150"/>
      <c r="D151" s="145" t="s">
        <v>258</v>
      </c>
      <c r="E151" s="151" t="s">
        <v>3</v>
      </c>
      <c r="F151" s="152" t="s">
        <v>1199</v>
      </c>
      <c r="H151" s="153">
        <v>8.4</v>
      </c>
      <c r="I151" s="154"/>
      <c r="L151" s="150"/>
      <c r="M151" s="155"/>
      <c r="T151" s="156"/>
      <c r="AT151" s="151" t="s">
        <v>258</v>
      </c>
      <c r="AU151" s="151" t="s">
        <v>81</v>
      </c>
      <c r="AV151" s="12" t="s">
        <v>81</v>
      </c>
      <c r="AW151" s="12" t="s">
        <v>32</v>
      </c>
      <c r="AX151" s="12" t="s">
        <v>71</v>
      </c>
      <c r="AY151" s="151" t="s">
        <v>134</v>
      </c>
    </row>
    <row r="152" spans="2:65" s="12" customFormat="1">
      <c r="B152" s="150"/>
      <c r="D152" s="145" t="s">
        <v>258</v>
      </c>
      <c r="E152" s="151" t="s">
        <v>3</v>
      </c>
      <c r="F152" s="152" t="s">
        <v>1200</v>
      </c>
      <c r="H152" s="153">
        <v>18.623999999999999</v>
      </c>
      <c r="I152" s="154"/>
      <c r="L152" s="150"/>
      <c r="M152" s="155"/>
      <c r="T152" s="156"/>
      <c r="AT152" s="151" t="s">
        <v>258</v>
      </c>
      <c r="AU152" s="151" t="s">
        <v>81</v>
      </c>
      <c r="AV152" s="12" t="s">
        <v>81</v>
      </c>
      <c r="AW152" s="12" t="s">
        <v>32</v>
      </c>
      <c r="AX152" s="12" t="s">
        <v>71</v>
      </c>
      <c r="AY152" s="151" t="s">
        <v>134</v>
      </c>
    </row>
    <row r="153" spans="2:65" s="12" customFormat="1">
      <c r="B153" s="150"/>
      <c r="D153" s="145" t="s">
        <v>258</v>
      </c>
      <c r="E153" s="151" t="s">
        <v>3</v>
      </c>
      <c r="F153" s="152" t="s">
        <v>1201</v>
      </c>
      <c r="H153" s="153">
        <v>7.12</v>
      </c>
      <c r="I153" s="154"/>
      <c r="L153" s="150"/>
      <c r="M153" s="155"/>
      <c r="T153" s="156"/>
      <c r="AT153" s="151" t="s">
        <v>258</v>
      </c>
      <c r="AU153" s="151" t="s">
        <v>81</v>
      </c>
      <c r="AV153" s="12" t="s">
        <v>81</v>
      </c>
      <c r="AW153" s="12" t="s">
        <v>32</v>
      </c>
      <c r="AX153" s="12" t="s">
        <v>71</v>
      </c>
      <c r="AY153" s="151" t="s">
        <v>134</v>
      </c>
    </row>
    <row r="154" spans="2:65" s="12" customFormat="1">
      <c r="B154" s="150"/>
      <c r="D154" s="145" t="s">
        <v>258</v>
      </c>
      <c r="E154" s="151" t="s">
        <v>3</v>
      </c>
      <c r="F154" s="152" t="s">
        <v>1202</v>
      </c>
      <c r="H154" s="153">
        <v>12.528</v>
      </c>
      <c r="I154" s="154"/>
      <c r="L154" s="150"/>
      <c r="M154" s="155"/>
      <c r="T154" s="156"/>
      <c r="AT154" s="151" t="s">
        <v>258</v>
      </c>
      <c r="AU154" s="151" t="s">
        <v>81</v>
      </c>
      <c r="AV154" s="12" t="s">
        <v>81</v>
      </c>
      <c r="AW154" s="12" t="s">
        <v>32</v>
      </c>
      <c r="AX154" s="12" t="s">
        <v>71</v>
      </c>
      <c r="AY154" s="151" t="s">
        <v>134</v>
      </c>
    </row>
    <row r="155" spans="2:65" s="13" customFormat="1">
      <c r="B155" s="157"/>
      <c r="D155" s="145" t="s">
        <v>258</v>
      </c>
      <c r="E155" s="158" t="s">
        <v>3</v>
      </c>
      <c r="F155" s="159" t="s">
        <v>291</v>
      </c>
      <c r="H155" s="160">
        <v>102.19200000000001</v>
      </c>
      <c r="I155" s="161"/>
      <c r="L155" s="157"/>
      <c r="M155" s="162"/>
      <c r="T155" s="163"/>
      <c r="AT155" s="158" t="s">
        <v>258</v>
      </c>
      <c r="AU155" s="158" t="s">
        <v>81</v>
      </c>
      <c r="AV155" s="13" t="s">
        <v>157</v>
      </c>
      <c r="AW155" s="13" t="s">
        <v>32</v>
      </c>
      <c r="AX155" s="13" t="s">
        <v>79</v>
      </c>
      <c r="AY155" s="158" t="s">
        <v>134</v>
      </c>
    </row>
    <row r="156" spans="2:65" s="1" customFormat="1" ht="37.9" customHeight="1">
      <c r="B156" s="127"/>
      <c r="C156" s="128" t="s">
        <v>207</v>
      </c>
      <c r="D156" s="128" t="s">
        <v>137</v>
      </c>
      <c r="E156" s="129" t="s">
        <v>1248</v>
      </c>
      <c r="F156" s="130" t="s">
        <v>1249</v>
      </c>
      <c r="G156" s="131" t="s">
        <v>286</v>
      </c>
      <c r="H156" s="132">
        <v>355.33800000000002</v>
      </c>
      <c r="I156" s="133"/>
      <c r="J156" s="134">
        <f>ROUND(I156*H156,2)</f>
        <v>0</v>
      </c>
      <c r="K156" s="130" t="s">
        <v>141</v>
      </c>
      <c r="L156" s="32"/>
      <c r="M156" s="135" t="s">
        <v>3</v>
      </c>
      <c r="N156" s="136" t="s">
        <v>42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157</v>
      </c>
      <c r="AT156" s="139" t="s">
        <v>137</v>
      </c>
      <c r="AU156" s="139" t="s">
        <v>81</v>
      </c>
      <c r="AY156" s="17" t="s">
        <v>134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79</v>
      </c>
      <c r="BK156" s="140">
        <f>ROUND(I156*H156,2)</f>
        <v>0</v>
      </c>
      <c r="BL156" s="17" t="s">
        <v>157</v>
      </c>
      <c r="BM156" s="139" t="s">
        <v>1250</v>
      </c>
    </row>
    <row r="157" spans="2:65" s="1" customFormat="1">
      <c r="B157" s="32"/>
      <c r="D157" s="141" t="s">
        <v>144</v>
      </c>
      <c r="F157" s="142" t="s">
        <v>1251</v>
      </c>
      <c r="I157" s="143"/>
      <c r="L157" s="32"/>
      <c r="M157" s="144"/>
      <c r="T157" s="53"/>
      <c r="AT157" s="17" t="s">
        <v>144</v>
      </c>
      <c r="AU157" s="17" t="s">
        <v>81</v>
      </c>
    </row>
    <row r="158" spans="2:65" s="12" customFormat="1">
      <c r="B158" s="150"/>
      <c r="D158" s="145" t="s">
        <v>258</v>
      </c>
      <c r="E158" s="151" t="s">
        <v>3</v>
      </c>
      <c r="F158" s="152" t="s">
        <v>1252</v>
      </c>
      <c r="H158" s="153">
        <v>13.92</v>
      </c>
      <c r="I158" s="154"/>
      <c r="L158" s="150"/>
      <c r="M158" s="155"/>
      <c r="T158" s="156"/>
      <c r="AT158" s="151" t="s">
        <v>258</v>
      </c>
      <c r="AU158" s="151" t="s">
        <v>81</v>
      </c>
      <c r="AV158" s="12" t="s">
        <v>81</v>
      </c>
      <c r="AW158" s="12" t="s">
        <v>32</v>
      </c>
      <c r="AX158" s="12" t="s">
        <v>71</v>
      </c>
      <c r="AY158" s="151" t="s">
        <v>134</v>
      </c>
    </row>
    <row r="159" spans="2:65" s="12" customFormat="1">
      <c r="B159" s="150"/>
      <c r="D159" s="145" t="s">
        <v>258</v>
      </c>
      <c r="E159" s="151" t="s">
        <v>3</v>
      </c>
      <c r="F159" s="152" t="s">
        <v>1253</v>
      </c>
      <c r="H159" s="153">
        <v>5.7119999999999997</v>
      </c>
      <c r="I159" s="154"/>
      <c r="L159" s="150"/>
      <c r="M159" s="155"/>
      <c r="T159" s="156"/>
      <c r="AT159" s="151" t="s">
        <v>258</v>
      </c>
      <c r="AU159" s="151" t="s">
        <v>81</v>
      </c>
      <c r="AV159" s="12" t="s">
        <v>81</v>
      </c>
      <c r="AW159" s="12" t="s">
        <v>32</v>
      </c>
      <c r="AX159" s="12" t="s">
        <v>71</v>
      </c>
      <c r="AY159" s="151" t="s">
        <v>134</v>
      </c>
    </row>
    <row r="160" spans="2:65" s="12" customFormat="1">
      <c r="B160" s="150"/>
      <c r="D160" s="145" t="s">
        <v>258</v>
      </c>
      <c r="E160" s="151" t="s">
        <v>3</v>
      </c>
      <c r="F160" s="152" t="s">
        <v>1254</v>
      </c>
      <c r="H160" s="153">
        <v>18.408000000000001</v>
      </c>
      <c r="I160" s="154"/>
      <c r="L160" s="150"/>
      <c r="M160" s="155"/>
      <c r="T160" s="156"/>
      <c r="AT160" s="151" t="s">
        <v>258</v>
      </c>
      <c r="AU160" s="151" t="s">
        <v>81</v>
      </c>
      <c r="AV160" s="12" t="s">
        <v>81</v>
      </c>
      <c r="AW160" s="12" t="s">
        <v>32</v>
      </c>
      <c r="AX160" s="12" t="s">
        <v>71</v>
      </c>
      <c r="AY160" s="151" t="s">
        <v>134</v>
      </c>
    </row>
    <row r="161" spans="2:65" s="12" customFormat="1">
      <c r="B161" s="150"/>
      <c r="D161" s="145" t="s">
        <v>258</v>
      </c>
      <c r="E161" s="151" t="s">
        <v>3</v>
      </c>
      <c r="F161" s="152" t="s">
        <v>1255</v>
      </c>
      <c r="H161" s="153">
        <v>22.68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71</v>
      </c>
      <c r="AY161" s="151" t="s">
        <v>134</v>
      </c>
    </row>
    <row r="162" spans="2:65" s="12" customFormat="1">
      <c r="B162" s="150"/>
      <c r="D162" s="145" t="s">
        <v>258</v>
      </c>
      <c r="E162" s="151" t="s">
        <v>3</v>
      </c>
      <c r="F162" s="152" t="s">
        <v>1256</v>
      </c>
      <c r="H162" s="153">
        <v>27.06</v>
      </c>
      <c r="I162" s="154"/>
      <c r="L162" s="150"/>
      <c r="M162" s="155"/>
      <c r="T162" s="156"/>
      <c r="AT162" s="151" t="s">
        <v>258</v>
      </c>
      <c r="AU162" s="151" t="s">
        <v>81</v>
      </c>
      <c r="AV162" s="12" t="s">
        <v>81</v>
      </c>
      <c r="AW162" s="12" t="s">
        <v>32</v>
      </c>
      <c r="AX162" s="12" t="s">
        <v>71</v>
      </c>
      <c r="AY162" s="151" t="s">
        <v>134</v>
      </c>
    </row>
    <row r="163" spans="2:65" s="12" customFormat="1">
      <c r="B163" s="150"/>
      <c r="D163" s="145" t="s">
        <v>258</v>
      </c>
      <c r="E163" s="151" t="s">
        <v>3</v>
      </c>
      <c r="F163" s="152" t="s">
        <v>1257</v>
      </c>
      <c r="H163" s="153">
        <v>112.32</v>
      </c>
      <c r="I163" s="154"/>
      <c r="L163" s="150"/>
      <c r="M163" s="155"/>
      <c r="T163" s="156"/>
      <c r="AT163" s="151" t="s">
        <v>258</v>
      </c>
      <c r="AU163" s="151" t="s">
        <v>81</v>
      </c>
      <c r="AV163" s="12" t="s">
        <v>81</v>
      </c>
      <c r="AW163" s="12" t="s">
        <v>32</v>
      </c>
      <c r="AX163" s="12" t="s">
        <v>71</v>
      </c>
      <c r="AY163" s="151" t="s">
        <v>134</v>
      </c>
    </row>
    <row r="164" spans="2:65" s="12" customFormat="1">
      <c r="B164" s="150"/>
      <c r="D164" s="145" t="s">
        <v>258</v>
      </c>
      <c r="E164" s="151" t="s">
        <v>3</v>
      </c>
      <c r="F164" s="152" t="s">
        <v>1258</v>
      </c>
      <c r="H164" s="153">
        <v>114.91200000000001</v>
      </c>
      <c r="I164" s="154"/>
      <c r="L164" s="150"/>
      <c r="M164" s="155"/>
      <c r="T164" s="156"/>
      <c r="AT164" s="151" t="s">
        <v>258</v>
      </c>
      <c r="AU164" s="151" t="s">
        <v>81</v>
      </c>
      <c r="AV164" s="12" t="s">
        <v>81</v>
      </c>
      <c r="AW164" s="12" t="s">
        <v>32</v>
      </c>
      <c r="AX164" s="12" t="s">
        <v>71</v>
      </c>
      <c r="AY164" s="151" t="s">
        <v>134</v>
      </c>
    </row>
    <row r="165" spans="2:65" s="12" customFormat="1">
      <c r="B165" s="150"/>
      <c r="D165" s="145" t="s">
        <v>258</v>
      </c>
      <c r="E165" s="151" t="s">
        <v>3</v>
      </c>
      <c r="F165" s="152" t="s">
        <v>1259</v>
      </c>
      <c r="H165" s="153">
        <v>40.326000000000001</v>
      </c>
      <c r="I165" s="154"/>
      <c r="L165" s="150"/>
      <c r="M165" s="155"/>
      <c r="T165" s="156"/>
      <c r="AT165" s="151" t="s">
        <v>258</v>
      </c>
      <c r="AU165" s="151" t="s">
        <v>81</v>
      </c>
      <c r="AV165" s="12" t="s">
        <v>81</v>
      </c>
      <c r="AW165" s="12" t="s">
        <v>32</v>
      </c>
      <c r="AX165" s="12" t="s">
        <v>71</v>
      </c>
      <c r="AY165" s="151" t="s">
        <v>134</v>
      </c>
    </row>
    <row r="166" spans="2:65" s="13" customFormat="1">
      <c r="B166" s="157"/>
      <c r="D166" s="145" t="s">
        <v>258</v>
      </c>
      <c r="E166" s="158" t="s">
        <v>3</v>
      </c>
      <c r="F166" s="159" t="s">
        <v>291</v>
      </c>
      <c r="H166" s="160">
        <v>355.33800000000002</v>
      </c>
      <c r="I166" s="161"/>
      <c r="L166" s="157"/>
      <c r="M166" s="162"/>
      <c r="T166" s="163"/>
      <c r="AT166" s="158" t="s">
        <v>258</v>
      </c>
      <c r="AU166" s="158" t="s">
        <v>81</v>
      </c>
      <c r="AV166" s="13" t="s">
        <v>157</v>
      </c>
      <c r="AW166" s="13" t="s">
        <v>32</v>
      </c>
      <c r="AX166" s="13" t="s">
        <v>79</v>
      </c>
      <c r="AY166" s="158" t="s">
        <v>134</v>
      </c>
    </row>
    <row r="167" spans="2:65" s="1" customFormat="1" ht="16.5" customHeight="1">
      <c r="B167" s="127"/>
      <c r="C167" s="167" t="s">
        <v>213</v>
      </c>
      <c r="D167" s="167" t="s">
        <v>595</v>
      </c>
      <c r="E167" s="168" t="s">
        <v>1260</v>
      </c>
      <c r="F167" s="169" t="s">
        <v>1261</v>
      </c>
      <c r="G167" s="170" t="s">
        <v>313</v>
      </c>
      <c r="H167" s="171">
        <v>710.67600000000004</v>
      </c>
      <c r="I167" s="172"/>
      <c r="J167" s="173">
        <f>ROUND(I167*H167,2)</f>
        <v>0</v>
      </c>
      <c r="K167" s="169" t="s">
        <v>141</v>
      </c>
      <c r="L167" s="174"/>
      <c r="M167" s="175" t="s">
        <v>3</v>
      </c>
      <c r="N167" s="176" t="s">
        <v>42</v>
      </c>
      <c r="P167" s="137">
        <f>O167*H167</f>
        <v>0</v>
      </c>
      <c r="Q167" s="137">
        <v>1</v>
      </c>
      <c r="R167" s="137">
        <f>Q167*H167</f>
        <v>710.67600000000004</v>
      </c>
      <c r="S167" s="137">
        <v>0</v>
      </c>
      <c r="T167" s="138">
        <f>S167*H167</f>
        <v>0</v>
      </c>
      <c r="AR167" s="139" t="s">
        <v>179</v>
      </c>
      <c r="AT167" s="139" t="s">
        <v>595</v>
      </c>
      <c r="AU167" s="139" t="s">
        <v>81</v>
      </c>
      <c r="AY167" s="17" t="s">
        <v>134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79</v>
      </c>
      <c r="BK167" s="140">
        <f>ROUND(I167*H167,2)</f>
        <v>0</v>
      </c>
      <c r="BL167" s="17" t="s">
        <v>157</v>
      </c>
      <c r="BM167" s="139" t="s">
        <v>1262</v>
      </c>
    </row>
    <row r="168" spans="2:65" s="12" customFormat="1">
      <c r="B168" s="150"/>
      <c r="D168" s="145" t="s">
        <v>258</v>
      </c>
      <c r="F168" s="152" t="s">
        <v>1263</v>
      </c>
      <c r="H168" s="153">
        <v>710.67600000000004</v>
      </c>
      <c r="I168" s="154"/>
      <c r="L168" s="150"/>
      <c r="M168" s="155"/>
      <c r="T168" s="156"/>
      <c r="AT168" s="151" t="s">
        <v>258</v>
      </c>
      <c r="AU168" s="151" t="s">
        <v>81</v>
      </c>
      <c r="AV168" s="12" t="s">
        <v>81</v>
      </c>
      <c r="AW168" s="12" t="s">
        <v>4</v>
      </c>
      <c r="AX168" s="12" t="s">
        <v>79</v>
      </c>
      <c r="AY168" s="151" t="s">
        <v>134</v>
      </c>
    </row>
    <row r="169" spans="2:65" s="1" customFormat="1" ht="37.9" customHeight="1">
      <c r="B169" s="127"/>
      <c r="C169" s="128" t="s">
        <v>218</v>
      </c>
      <c r="D169" s="128" t="s">
        <v>137</v>
      </c>
      <c r="E169" s="129" t="s">
        <v>1248</v>
      </c>
      <c r="F169" s="130" t="s">
        <v>1249</v>
      </c>
      <c r="G169" s="131" t="s">
        <v>286</v>
      </c>
      <c r="H169" s="132">
        <v>159.767</v>
      </c>
      <c r="I169" s="133"/>
      <c r="J169" s="134">
        <f>ROUND(I169*H169,2)</f>
        <v>0</v>
      </c>
      <c r="K169" s="130" t="s">
        <v>141</v>
      </c>
      <c r="L169" s="32"/>
      <c r="M169" s="135" t="s">
        <v>3</v>
      </c>
      <c r="N169" s="136" t="s">
        <v>42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157</v>
      </c>
      <c r="AT169" s="139" t="s">
        <v>137</v>
      </c>
      <c r="AU169" s="139" t="s">
        <v>81</v>
      </c>
      <c r="AY169" s="17" t="s">
        <v>134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7" t="s">
        <v>79</v>
      </c>
      <c r="BK169" s="140">
        <f>ROUND(I169*H169,2)</f>
        <v>0</v>
      </c>
      <c r="BL169" s="17" t="s">
        <v>157</v>
      </c>
      <c r="BM169" s="139" t="s">
        <v>1264</v>
      </c>
    </row>
    <row r="170" spans="2:65" s="1" customFormat="1">
      <c r="B170" s="32"/>
      <c r="D170" s="141" t="s">
        <v>144</v>
      </c>
      <c r="F170" s="142" t="s">
        <v>1251</v>
      </c>
      <c r="I170" s="143"/>
      <c r="L170" s="32"/>
      <c r="M170" s="144"/>
      <c r="T170" s="53"/>
      <c r="AT170" s="17" t="s">
        <v>144</v>
      </c>
      <c r="AU170" s="17" t="s">
        <v>81</v>
      </c>
    </row>
    <row r="171" spans="2:65" s="12" customFormat="1">
      <c r="B171" s="150"/>
      <c r="D171" s="145" t="s">
        <v>258</v>
      </c>
      <c r="E171" s="151" t="s">
        <v>3</v>
      </c>
      <c r="F171" s="152" t="s">
        <v>1265</v>
      </c>
      <c r="H171" s="153">
        <v>159.767</v>
      </c>
      <c r="I171" s="154"/>
      <c r="L171" s="150"/>
      <c r="M171" s="155"/>
      <c r="T171" s="156"/>
      <c r="AT171" s="151" t="s">
        <v>258</v>
      </c>
      <c r="AU171" s="151" t="s">
        <v>81</v>
      </c>
      <c r="AV171" s="12" t="s">
        <v>81</v>
      </c>
      <c r="AW171" s="12" t="s">
        <v>32</v>
      </c>
      <c r="AX171" s="12" t="s">
        <v>79</v>
      </c>
      <c r="AY171" s="151" t="s">
        <v>134</v>
      </c>
    </row>
    <row r="172" spans="2:65" s="1" customFormat="1" ht="16.5" customHeight="1">
      <c r="B172" s="127"/>
      <c r="C172" s="167" t="s">
        <v>226</v>
      </c>
      <c r="D172" s="167" t="s">
        <v>595</v>
      </c>
      <c r="E172" s="168" t="s">
        <v>1266</v>
      </c>
      <c r="F172" s="169" t="s">
        <v>1267</v>
      </c>
      <c r="G172" s="170" t="s">
        <v>313</v>
      </c>
      <c r="H172" s="171">
        <v>319.53399999999999</v>
      </c>
      <c r="I172" s="172"/>
      <c r="J172" s="173">
        <f>ROUND(I172*H172,2)</f>
        <v>0</v>
      </c>
      <c r="K172" s="169" t="s">
        <v>141</v>
      </c>
      <c r="L172" s="174"/>
      <c r="M172" s="175" t="s">
        <v>3</v>
      </c>
      <c r="N172" s="176" t="s">
        <v>42</v>
      </c>
      <c r="P172" s="137">
        <f>O172*H172</f>
        <v>0</v>
      </c>
      <c r="Q172" s="137">
        <v>1</v>
      </c>
      <c r="R172" s="137">
        <f>Q172*H172</f>
        <v>319.53399999999999</v>
      </c>
      <c r="S172" s="137">
        <v>0</v>
      </c>
      <c r="T172" s="138">
        <f>S172*H172</f>
        <v>0</v>
      </c>
      <c r="AR172" s="139" t="s">
        <v>179</v>
      </c>
      <c r="AT172" s="139" t="s">
        <v>595</v>
      </c>
      <c r="AU172" s="139" t="s">
        <v>81</v>
      </c>
      <c r="AY172" s="17" t="s">
        <v>134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79</v>
      </c>
      <c r="BK172" s="140">
        <f>ROUND(I172*H172,2)</f>
        <v>0</v>
      </c>
      <c r="BL172" s="17" t="s">
        <v>157</v>
      </c>
      <c r="BM172" s="139" t="s">
        <v>1268</v>
      </c>
    </row>
    <row r="173" spans="2:65" s="12" customFormat="1">
      <c r="B173" s="150"/>
      <c r="D173" s="145" t="s">
        <v>258</v>
      </c>
      <c r="F173" s="152" t="s">
        <v>1269</v>
      </c>
      <c r="H173" s="153">
        <v>319.53399999999999</v>
      </c>
      <c r="I173" s="154"/>
      <c r="L173" s="150"/>
      <c r="M173" s="155"/>
      <c r="T173" s="156"/>
      <c r="AT173" s="151" t="s">
        <v>258</v>
      </c>
      <c r="AU173" s="151" t="s">
        <v>81</v>
      </c>
      <c r="AV173" s="12" t="s">
        <v>81</v>
      </c>
      <c r="AW173" s="12" t="s">
        <v>4</v>
      </c>
      <c r="AX173" s="12" t="s">
        <v>79</v>
      </c>
      <c r="AY173" s="151" t="s">
        <v>134</v>
      </c>
    </row>
    <row r="174" spans="2:65" s="1" customFormat="1" ht="37.9" customHeight="1">
      <c r="B174" s="127"/>
      <c r="C174" s="128" t="s">
        <v>233</v>
      </c>
      <c r="D174" s="128" t="s">
        <v>137</v>
      </c>
      <c r="E174" s="129" t="s">
        <v>1248</v>
      </c>
      <c r="F174" s="130" t="s">
        <v>1249</v>
      </c>
      <c r="G174" s="131" t="s">
        <v>286</v>
      </c>
      <c r="H174" s="132">
        <v>28.89</v>
      </c>
      <c r="I174" s="133"/>
      <c r="J174" s="134">
        <f>ROUND(I174*H174,2)</f>
        <v>0</v>
      </c>
      <c r="K174" s="130" t="s">
        <v>141</v>
      </c>
      <c r="L174" s="32"/>
      <c r="M174" s="135" t="s">
        <v>3</v>
      </c>
      <c r="N174" s="136" t="s">
        <v>42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157</v>
      </c>
      <c r="AT174" s="139" t="s">
        <v>137</v>
      </c>
      <c r="AU174" s="139" t="s">
        <v>81</v>
      </c>
      <c r="AY174" s="17" t="s">
        <v>134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7" t="s">
        <v>79</v>
      </c>
      <c r="BK174" s="140">
        <f>ROUND(I174*H174,2)</f>
        <v>0</v>
      </c>
      <c r="BL174" s="17" t="s">
        <v>157</v>
      </c>
      <c r="BM174" s="139" t="s">
        <v>1270</v>
      </c>
    </row>
    <row r="175" spans="2:65" s="1" customFormat="1">
      <c r="B175" s="32"/>
      <c r="D175" s="141" t="s">
        <v>144</v>
      </c>
      <c r="F175" s="142" t="s">
        <v>1251</v>
      </c>
      <c r="I175" s="143"/>
      <c r="L175" s="32"/>
      <c r="M175" s="144"/>
      <c r="T175" s="53"/>
      <c r="AT175" s="17" t="s">
        <v>144</v>
      </c>
      <c r="AU175" s="17" t="s">
        <v>81</v>
      </c>
    </row>
    <row r="176" spans="2:65" s="12" customFormat="1">
      <c r="B176" s="150"/>
      <c r="D176" s="145" t="s">
        <v>258</v>
      </c>
      <c r="E176" s="151" t="s">
        <v>3</v>
      </c>
      <c r="F176" s="152" t="s">
        <v>1271</v>
      </c>
      <c r="H176" s="153">
        <v>28.89</v>
      </c>
      <c r="I176" s="154"/>
      <c r="L176" s="150"/>
      <c r="M176" s="155"/>
      <c r="T176" s="156"/>
      <c r="AT176" s="151" t="s">
        <v>258</v>
      </c>
      <c r="AU176" s="151" t="s">
        <v>81</v>
      </c>
      <c r="AV176" s="12" t="s">
        <v>81</v>
      </c>
      <c r="AW176" s="12" t="s">
        <v>32</v>
      </c>
      <c r="AX176" s="12" t="s">
        <v>79</v>
      </c>
      <c r="AY176" s="151" t="s">
        <v>134</v>
      </c>
    </row>
    <row r="177" spans="2:65" s="1" customFormat="1" ht="16.5" customHeight="1">
      <c r="B177" s="127"/>
      <c r="C177" s="167" t="s">
        <v>238</v>
      </c>
      <c r="D177" s="167" t="s">
        <v>595</v>
      </c>
      <c r="E177" s="168" t="s">
        <v>1272</v>
      </c>
      <c r="F177" s="169" t="s">
        <v>1273</v>
      </c>
      <c r="G177" s="170" t="s">
        <v>313</v>
      </c>
      <c r="H177" s="171">
        <v>57.78</v>
      </c>
      <c r="I177" s="172"/>
      <c r="J177" s="173">
        <f>ROUND(I177*H177,2)</f>
        <v>0</v>
      </c>
      <c r="K177" s="169" t="s">
        <v>141</v>
      </c>
      <c r="L177" s="174"/>
      <c r="M177" s="175" t="s">
        <v>3</v>
      </c>
      <c r="N177" s="176" t="s">
        <v>42</v>
      </c>
      <c r="P177" s="137">
        <f>O177*H177</f>
        <v>0</v>
      </c>
      <c r="Q177" s="137">
        <v>1</v>
      </c>
      <c r="R177" s="137">
        <f>Q177*H177</f>
        <v>57.78</v>
      </c>
      <c r="S177" s="137">
        <v>0</v>
      </c>
      <c r="T177" s="138">
        <f>S177*H177</f>
        <v>0</v>
      </c>
      <c r="AR177" s="139" t="s">
        <v>179</v>
      </c>
      <c r="AT177" s="139" t="s">
        <v>595</v>
      </c>
      <c r="AU177" s="139" t="s">
        <v>81</v>
      </c>
      <c r="AY177" s="17" t="s">
        <v>134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79</v>
      </c>
      <c r="BK177" s="140">
        <f>ROUND(I177*H177,2)</f>
        <v>0</v>
      </c>
      <c r="BL177" s="17" t="s">
        <v>157</v>
      </c>
      <c r="BM177" s="139" t="s">
        <v>1274</v>
      </c>
    </row>
    <row r="178" spans="2:65" s="12" customFormat="1">
      <c r="B178" s="150"/>
      <c r="D178" s="145" t="s">
        <v>258</v>
      </c>
      <c r="F178" s="152" t="s">
        <v>1275</v>
      </c>
      <c r="H178" s="153">
        <v>57.78</v>
      </c>
      <c r="I178" s="154"/>
      <c r="L178" s="150"/>
      <c r="M178" s="155"/>
      <c r="T178" s="156"/>
      <c r="AT178" s="151" t="s">
        <v>258</v>
      </c>
      <c r="AU178" s="151" t="s">
        <v>81</v>
      </c>
      <c r="AV178" s="12" t="s">
        <v>81</v>
      </c>
      <c r="AW178" s="12" t="s">
        <v>4</v>
      </c>
      <c r="AX178" s="12" t="s">
        <v>79</v>
      </c>
      <c r="AY178" s="151" t="s">
        <v>134</v>
      </c>
    </row>
    <row r="179" spans="2:65" s="11" customFormat="1" ht="22.9" customHeight="1">
      <c r="B179" s="115"/>
      <c r="D179" s="116" t="s">
        <v>70</v>
      </c>
      <c r="E179" s="125" t="s">
        <v>81</v>
      </c>
      <c r="F179" s="125" t="s">
        <v>606</v>
      </c>
      <c r="I179" s="118"/>
      <c r="J179" s="126">
        <f>BK179</f>
        <v>0</v>
      </c>
      <c r="L179" s="115"/>
      <c r="M179" s="120"/>
      <c r="P179" s="121">
        <f>SUM(P180:P213)</f>
        <v>0</v>
      </c>
      <c r="R179" s="121">
        <f>SUM(R180:R213)</f>
        <v>138.75311228000001</v>
      </c>
      <c r="T179" s="122">
        <f>SUM(T180:T213)</f>
        <v>0</v>
      </c>
      <c r="AR179" s="116" t="s">
        <v>79</v>
      </c>
      <c r="AT179" s="123" t="s">
        <v>70</v>
      </c>
      <c r="AU179" s="123" t="s">
        <v>79</v>
      </c>
      <c r="AY179" s="116" t="s">
        <v>134</v>
      </c>
      <c r="BK179" s="124">
        <f>SUM(BK180:BK213)</f>
        <v>0</v>
      </c>
    </row>
    <row r="180" spans="2:65" s="1" customFormat="1" ht="24.2" customHeight="1">
      <c r="B180" s="127"/>
      <c r="C180" s="128" t="s">
        <v>352</v>
      </c>
      <c r="D180" s="128" t="s">
        <v>137</v>
      </c>
      <c r="E180" s="129" t="s">
        <v>1276</v>
      </c>
      <c r="F180" s="130" t="s">
        <v>1277</v>
      </c>
      <c r="G180" s="131" t="s">
        <v>255</v>
      </c>
      <c r="H180" s="132">
        <v>312.44400000000002</v>
      </c>
      <c r="I180" s="133"/>
      <c r="J180" s="134">
        <f>ROUND(I180*H180,2)</f>
        <v>0</v>
      </c>
      <c r="K180" s="130" t="s">
        <v>141</v>
      </c>
      <c r="L180" s="32"/>
      <c r="M180" s="135" t="s">
        <v>3</v>
      </c>
      <c r="N180" s="136" t="s">
        <v>42</v>
      </c>
      <c r="P180" s="137">
        <f>O180*H180</f>
        <v>0</v>
      </c>
      <c r="Q180" s="137">
        <v>2.7E-4</v>
      </c>
      <c r="R180" s="137">
        <f>Q180*H180</f>
        <v>8.4359880000000012E-2</v>
      </c>
      <c r="S180" s="137">
        <v>0</v>
      </c>
      <c r="T180" s="138">
        <f>S180*H180</f>
        <v>0</v>
      </c>
      <c r="AR180" s="139" t="s">
        <v>157</v>
      </c>
      <c r="AT180" s="139" t="s">
        <v>137</v>
      </c>
      <c r="AU180" s="139" t="s">
        <v>81</v>
      </c>
      <c r="AY180" s="17" t="s">
        <v>134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79</v>
      </c>
      <c r="BK180" s="140">
        <f>ROUND(I180*H180,2)</f>
        <v>0</v>
      </c>
      <c r="BL180" s="17" t="s">
        <v>157</v>
      </c>
      <c r="BM180" s="139" t="s">
        <v>1278</v>
      </c>
    </row>
    <row r="181" spans="2:65" s="1" customFormat="1">
      <c r="B181" s="32"/>
      <c r="D181" s="141" t="s">
        <v>144</v>
      </c>
      <c r="F181" s="142" t="s">
        <v>1279</v>
      </c>
      <c r="I181" s="143"/>
      <c r="L181" s="32"/>
      <c r="M181" s="144"/>
      <c r="T181" s="53"/>
      <c r="AT181" s="17" t="s">
        <v>144</v>
      </c>
      <c r="AU181" s="17" t="s">
        <v>81</v>
      </c>
    </row>
    <row r="182" spans="2:65" s="12" customFormat="1">
      <c r="B182" s="150"/>
      <c r="D182" s="145" t="s">
        <v>258</v>
      </c>
      <c r="E182" s="151" t="s">
        <v>3</v>
      </c>
      <c r="F182" s="152" t="s">
        <v>1280</v>
      </c>
      <c r="H182" s="153">
        <v>312.44400000000002</v>
      </c>
      <c r="I182" s="154"/>
      <c r="L182" s="150"/>
      <c r="M182" s="155"/>
      <c r="T182" s="156"/>
      <c r="AT182" s="151" t="s">
        <v>258</v>
      </c>
      <c r="AU182" s="151" t="s">
        <v>81</v>
      </c>
      <c r="AV182" s="12" t="s">
        <v>81</v>
      </c>
      <c r="AW182" s="12" t="s">
        <v>32</v>
      </c>
      <c r="AX182" s="12" t="s">
        <v>71</v>
      </c>
      <c r="AY182" s="151" t="s">
        <v>134</v>
      </c>
    </row>
    <row r="183" spans="2:65" s="13" customFormat="1">
      <c r="B183" s="157"/>
      <c r="D183" s="145" t="s">
        <v>258</v>
      </c>
      <c r="E183" s="158" t="s">
        <v>3</v>
      </c>
      <c r="F183" s="159" t="s">
        <v>291</v>
      </c>
      <c r="H183" s="160">
        <v>312.44400000000002</v>
      </c>
      <c r="I183" s="161"/>
      <c r="L183" s="157"/>
      <c r="M183" s="162"/>
      <c r="T183" s="163"/>
      <c r="AT183" s="158" t="s">
        <v>258</v>
      </c>
      <c r="AU183" s="158" t="s">
        <v>81</v>
      </c>
      <c r="AV183" s="13" t="s">
        <v>157</v>
      </c>
      <c r="AW183" s="13" t="s">
        <v>32</v>
      </c>
      <c r="AX183" s="13" t="s">
        <v>79</v>
      </c>
      <c r="AY183" s="158" t="s">
        <v>134</v>
      </c>
    </row>
    <row r="184" spans="2:65" s="1" customFormat="1" ht="16.5" customHeight="1">
      <c r="B184" s="127"/>
      <c r="C184" s="167" t="s">
        <v>358</v>
      </c>
      <c r="D184" s="167" t="s">
        <v>595</v>
      </c>
      <c r="E184" s="168" t="s">
        <v>1281</v>
      </c>
      <c r="F184" s="169" t="s">
        <v>1282</v>
      </c>
      <c r="G184" s="170" t="s">
        <v>255</v>
      </c>
      <c r="H184" s="171">
        <v>370.09</v>
      </c>
      <c r="I184" s="172"/>
      <c r="J184" s="173">
        <f>ROUND(I184*H184,2)</f>
        <v>0</v>
      </c>
      <c r="K184" s="169" t="s">
        <v>141</v>
      </c>
      <c r="L184" s="174"/>
      <c r="M184" s="175" t="s">
        <v>3</v>
      </c>
      <c r="N184" s="176" t="s">
        <v>42</v>
      </c>
      <c r="P184" s="137">
        <f>O184*H184</f>
        <v>0</v>
      </c>
      <c r="Q184" s="137">
        <v>4.0000000000000002E-4</v>
      </c>
      <c r="R184" s="137">
        <f>Q184*H184</f>
        <v>0.148036</v>
      </c>
      <c r="S184" s="137">
        <v>0</v>
      </c>
      <c r="T184" s="138">
        <f>S184*H184</f>
        <v>0</v>
      </c>
      <c r="AR184" s="139" t="s">
        <v>179</v>
      </c>
      <c r="AT184" s="139" t="s">
        <v>595</v>
      </c>
      <c r="AU184" s="139" t="s">
        <v>81</v>
      </c>
      <c r="AY184" s="17" t="s">
        <v>134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79</v>
      </c>
      <c r="BK184" s="140">
        <f>ROUND(I184*H184,2)</f>
        <v>0</v>
      </c>
      <c r="BL184" s="17" t="s">
        <v>157</v>
      </c>
      <c r="BM184" s="139" t="s">
        <v>1283</v>
      </c>
    </row>
    <row r="185" spans="2:65" s="12" customFormat="1">
      <c r="B185" s="150"/>
      <c r="D185" s="145" t="s">
        <v>258</v>
      </c>
      <c r="F185" s="152" t="s">
        <v>1284</v>
      </c>
      <c r="H185" s="153">
        <v>370.09</v>
      </c>
      <c r="I185" s="154"/>
      <c r="L185" s="150"/>
      <c r="M185" s="155"/>
      <c r="T185" s="156"/>
      <c r="AT185" s="151" t="s">
        <v>258</v>
      </c>
      <c r="AU185" s="151" t="s">
        <v>81</v>
      </c>
      <c r="AV185" s="12" t="s">
        <v>81</v>
      </c>
      <c r="AW185" s="12" t="s">
        <v>4</v>
      </c>
      <c r="AX185" s="12" t="s">
        <v>79</v>
      </c>
      <c r="AY185" s="151" t="s">
        <v>134</v>
      </c>
    </row>
    <row r="186" spans="2:65" s="1" customFormat="1" ht="24.2" customHeight="1">
      <c r="B186" s="127"/>
      <c r="C186" s="128" t="s">
        <v>8</v>
      </c>
      <c r="D186" s="128" t="s">
        <v>137</v>
      </c>
      <c r="E186" s="129" t="s">
        <v>1276</v>
      </c>
      <c r="F186" s="130" t="s">
        <v>1277</v>
      </c>
      <c r="G186" s="131" t="s">
        <v>255</v>
      </c>
      <c r="H186" s="132">
        <v>1998.6</v>
      </c>
      <c r="I186" s="133"/>
      <c r="J186" s="134">
        <f>ROUND(I186*H186,2)</f>
        <v>0</v>
      </c>
      <c r="K186" s="130" t="s">
        <v>141</v>
      </c>
      <c r="L186" s="32"/>
      <c r="M186" s="135" t="s">
        <v>3</v>
      </c>
      <c r="N186" s="136" t="s">
        <v>42</v>
      </c>
      <c r="P186" s="137">
        <f>O186*H186</f>
        <v>0</v>
      </c>
      <c r="Q186" s="137">
        <v>2.7E-4</v>
      </c>
      <c r="R186" s="137">
        <f>Q186*H186</f>
        <v>0.53962199999999994</v>
      </c>
      <c r="S186" s="137">
        <v>0</v>
      </c>
      <c r="T186" s="138">
        <f>S186*H186</f>
        <v>0</v>
      </c>
      <c r="AR186" s="139" t="s">
        <v>157</v>
      </c>
      <c r="AT186" s="139" t="s">
        <v>137</v>
      </c>
      <c r="AU186" s="139" t="s">
        <v>81</v>
      </c>
      <c r="AY186" s="17" t="s">
        <v>134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79</v>
      </c>
      <c r="BK186" s="140">
        <f>ROUND(I186*H186,2)</f>
        <v>0</v>
      </c>
      <c r="BL186" s="17" t="s">
        <v>157</v>
      </c>
      <c r="BM186" s="139" t="s">
        <v>1285</v>
      </c>
    </row>
    <row r="187" spans="2:65" s="1" customFormat="1">
      <c r="B187" s="32"/>
      <c r="D187" s="141" t="s">
        <v>144</v>
      </c>
      <c r="F187" s="142" t="s">
        <v>1279</v>
      </c>
      <c r="I187" s="143"/>
      <c r="L187" s="32"/>
      <c r="M187" s="144"/>
      <c r="T187" s="53"/>
      <c r="AT187" s="17" t="s">
        <v>144</v>
      </c>
      <c r="AU187" s="17" t="s">
        <v>81</v>
      </c>
    </row>
    <row r="188" spans="2:65" s="12" customFormat="1">
      <c r="B188" s="150"/>
      <c r="D188" s="145" t="s">
        <v>258</v>
      </c>
      <c r="E188" s="151" t="s">
        <v>3</v>
      </c>
      <c r="F188" s="152" t="s">
        <v>1286</v>
      </c>
      <c r="H188" s="153">
        <v>28.8</v>
      </c>
      <c r="I188" s="154"/>
      <c r="L188" s="150"/>
      <c r="M188" s="155"/>
      <c r="T188" s="156"/>
      <c r="AT188" s="151" t="s">
        <v>258</v>
      </c>
      <c r="AU188" s="151" t="s">
        <v>81</v>
      </c>
      <c r="AV188" s="12" t="s">
        <v>81</v>
      </c>
      <c r="AW188" s="12" t="s">
        <v>32</v>
      </c>
      <c r="AX188" s="12" t="s">
        <v>71</v>
      </c>
      <c r="AY188" s="151" t="s">
        <v>134</v>
      </c>
    </row>
    <row r="189" spans="2:65" s="12" customFormat="1">
      <c r="B189" s="150"/>
      <c r="D189" s="145" t="s">
        <v>258</v>
      </c>
      <c r="E189" s="151" t="s">
        <v>3</v>
      </c>
      <c r="F189" s="152" t="s">
        <v>1287</v>
      </c>
      <c r="H189" s="153">
        <v>26.88</v>
      </c>
      <c r="I189" s="154"/>
      <c r="L189" s="150"/>
      <c r="M189" s="155"/>
      <c r="T189" s="156"/>
      <c r="AT189" s="151" t="s">
        <v>258</v>
      </c>
      <c r="AU189" s="151" t="s">
        <v>81</v>
      </c>
      <c r="AV189" s="12" t="s">
        <v>81</v>
      </c>
      <c r="AW189" s="12" t="s">
        <v>32</v>
      </c>
      <c r="AX189" s="12" t="s">
        <v>71</v>
      </c>
      <c r="AY189" s="151" t="s">
        <v>134</v>
      </c>
    </row>
    <row r="190" spans="2:65" s="12" customFormat="1">
      <c r="B190" s="150"/>
      <c r="D190" s="145" t="s">
        <v>258</v>
      </c>
      <c r="E190" s="151" t="s">
        <v>3</v>
      </c>
      <c r="F190" s="152" t="s">
        <v>1288</v>
      </c>
      <c r="H190" s="153">
        <v>94.4</v>
      </c>
      <c r="I190" s="154"/>
      <c r="L190" s="150"/>
      <c r="M190" s="155"/>
      <c r="T190" s="156"/>
      <c r="AT190" s="151" t="s">
        <v>258</v>
      </c>
      <c r="AU190" s="151" t="s">
        <v>81</v>
      </c>
      <c r="AV190" s="12" t="s">
        <v>81</v>
      </c>
      <c r="AW190" s="12" t="s">
        <v>32</v>
      </c>
      <c r="AX190" s="12" t="s">
        <v>71</v>
      </c>
      <c r="AY190" s="151" t="s">
        <v>134</v>
      </c>
    </row>
    <row r="191" spans="2:65" s="12" customFormat="1">
      <c r="B191" s="150"/>
      <c r="D191" s="145" t="s">
        <v>258</v>
      </c>
      <c r="E191" s="151" t="s">
        <v>3</v>
      </c>
      <c r="F191" s="152" t="s">
        <v>1289</v>
      </c>
      <c r="H191" s="153">
        <v>134.4</v>
      </c>
      <c r="I191" s="154"/>
      <c r="L191" s="150"/>
      <c r="M191" s="155"/>
      <c r="T191" s="156"/>
      <c r="AT191" s="151" t="s">
        <v>258</v>
      </c>
      <c r="AU191" s="151" t="s">
        <v>81</v>
      </c>
      <c r="AV191" s="12" t="s">
        <v>81</v>
      </c>
      <c r="AW191" s="12" t="s">
        <v>32</v>
      </c>
      <c r="AX191" s="12" t="s">
        <v>71</v>
      </c>
      <c r="AY191" s="151" t="s">
        <v>134</v>
      </c>
    </row>
    <row r="192" spans="2:65" s="12" customFormat="1">
      <c r="B192" s="150"/>
      <c r="D192" s="145" t="s">
        <v>258</v>
      </c>
      <c r="E192" s="151" t="s">
        <v>3</v>
      </c>
      <c r="F192" s="152" t="s">
        <v>1290</v>
      </c>
      <c r="H192" s="153">
        <v>147.6</v>
      </c>
      <c r="I192" s="154"/>
      <c r="L192" s="150"/>
      <c r="M192" s="155"/>
      <c r="T192" s="156"/>
      <c r="AT192" s="151" t="s">
        <v>258</v>
      </c>
      <c r="AU192" s="151" t="s">
        <v>81</v>
      </c>
      <c r="AV192" s="12" t="s">
        <v>81</v>
      </c>
      <c r="AW192" s="12" t="s">
        <v>32</v>
      </c>
      <c r="AX192" s="12" t="s">
        <v>71</v>
      </c>
      <c r="AY192" s="151" t="s">
        <v>134</v>
      </c>
    </row>
    <row r="193" spans="2:65" s="12" customFormat="1">
      <c r="B193" s="150"/>
      <c r="D193" s="145" t="s">
        <v>258</v>
      </c>
      <c r="E193" s="151" t="s">
        <v>3</v>
      </c>
      <c r="F193" s="152" t="s">
        <v>1291</v>
      </c>
      <c r="H193" s="153">
        <v>665.6</v>
      </c>
      <c r="I193" s="154"/>
      <c r="L193" s="150"/>
      <c r="M193" s="155"/>
      <c r="T193" s="156"/>
      <c r="AT193" s="151" t="s">
        <v>258</v>
      </c>
      <c r="AU193" s="151" t="s">
        <v>81</v>
      </c>
      <c r="AV193" s="12" t="s">
        <v>81</v>
      </c>
      <c r="AW193" s="12" t="s">
        <v>32</v>
      </c>
      <c r="AX193" s="12" t="s">
        <v>71</v>
      </c>
      <c r="AY193" s="151" t="s">
        <v>134</v>
      </c>
    </row>
    <row r="194" spans="2:65" s="12" customFormat="1">
      <c r="B194" s="150"/>
      <c r="D194" s="145" t="s">
        <v>258</v>
      </c>
      <c r="E194" s="151" t="s">
        <v>3</v>
      </c>
      <c r="F194" s="152" t="s">
        <v>1292</v>
      </c>
      <c r="H194" s="153">
        <v>680.96</v>
      </c>
      <c r="I194" s="154"/>
      <c r="L194" s="150"/>
      <c r="M194" s="155"/>
      <c r="T194" s="156"/>
      <c r="AT194" s="151" t="s">
        <v>258</v>
      </c>
      <c r="AU194" s="151" t="s">
        <v>81</v>
      </c>
      <c r="AV194" s="12" t="s">
        <v>81</v>
      </c>
      <c r="AW194" s="12" t="s">
        <v>32</v>
      </c>
      <c r="AX194" s="12" t="s">
        <v>71</v>
      </c>
      <c r="AY194" s="151" t="s">
        <v>134</v>
      </c>
    </row>
    <row r="195" spans="2:65" s="12" customFormat="1">
      <c r="B195" s="150"/>
      <c r="D195" s="145" t="s">
        <v>258</v>
      </c>
      <c r="E195" s="151" t="s">
        <v>3</v>
      </c>
      <c r="F195" s="152" t="s">
        <v>1293</v>
      </c>
      <c r="H195" s="153">
        <v>219.96</v>
      </c>
      <c r="I195" s="154"/>
      <c r="L195" s="150"/>
      <c r="M195" s="155"/>
      <c r="T195" s="156"/>
      <c r="AT195" s="151" t="s">
        <v>258</v>
      </c>
      <c r="AU195" s="151" t="s">
        <v>81</v>
      </c>
      <c r="AV195" s="12" t="s">
        <v>81</v>
      </c>
      <c r="AW195" s="12" t="s">
        <v>32</v>
      </c>
      <c r="AX195" s="12" t="s">
        <v>71</v>
      </c>
      <c r="AY195" s="151" t="s">
        <v>134</v>
      </c>
    </row>
    <row r="196" spans="2:65" s="13" customFormat="1">
      <c r="B196" s="157"/>
      <c r="D196" s="145" t="s">
        <v>258</v>
      </c>
      <c r="E196" s="158" t="s">
        <v>3</v>
      </c>
      <c r="F196" s="159" t="s">
        <v>291</v>
      </c>
      <c r="H196" s="160">
        <v>1998.6000000000001</v>
      </c>
      <c r="I196" s="161"/>
      <c r="L196" s="157"/>
      <c r="M196" s="162"/>
      <c r="T196" s="163"/>
      <c r="AT196" s="158" t="s">
        <v>258</v>
      </c>
      <c r="AU196" s="158" t="s">
        <v>81</v>
      </c>
      <c r="AV196" s="13" t="s">
        <v>157</v>
      </c>
      <c r="AW196" s="13" t="s">
        <v>32</v>
      </c>
      <c r="AX196" s="13" t="s">
        <v>79</v>
      </c>
      <c r="AY196" s="158" t="s">
        <v>134</v>
      </c>
    </row>
    <row r="197" spans="2:65" s="1" customFormat="1" ht="16.5" customHeight="1">
      <c r="B197" s="127"/>
      <c r="C197" s="167" t="s">
        <v>368</v>
      </c>
      <c r="D197" s="167" t="s">
        <v>595</v>
      </c>
      <c r="E197" s="168" t="s">
        <v>1294</v>
      </c>
      <c r="F197" s="169" t="s">
        <v>1295</v>
      </c>
      <c r="G197" s="170" t="s">
        <v>255</v>
      </c>
      <c r="H197" s="171">
        <v>2367.3420000000001</v>
      </c>
      <c r="I197" s="172"/>
      <c r="J197" s="173">
        <f>ROUND(I197*H197,2)</f>
        <v>0</v>
      </c>
      <c r="K197" s="169" t="s">
        <v>141</v>
      </c>
      <c r="L197" s="174"/>
      <c r="M197" s="175" t="s">
        <v>3</v>
      </c>
      <c r="N197" s="176" t="s">
        <v>42</v>
      </c>
      <c r="P197" s="137">
        <f>O197*H197</f>
        <v>0</v>
      </c>
      <c r="Q197" s="137">
        <v>2.0000000000000001E-4</v>
      </c>
      <c r="R197" s="137">
        <f>Q197*H197</f>
        <v>0.47346840000000007</v>
      </c>
      <c r="S197" s="137">
        <v>0</v>
      </c>
      <c r="T197" s="138">
        <f>S197*H197</f>
        <v>0</v>
      </c>
      <c r="AR197" s="139" t="s">
        <v>179</v>
      </c>
      <c r="AT197" s="139" t="s">
        <v>595</v>
      </c>
      <c r="AU197" s="139" t="s">
        <v>81</v>
      </c>
      <c r="AY197" s="17" t="s">
        <v>134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79</v>
      </c>
      <c r="BK197" s="140">
        <f>ROUND(I197*H197,2)</f>
        <v>0</v>
      </c>
      <c r="BL197" s="17" t="s">
        <v>157</v>
      </c>
      <c r="BM197" s="139" t="s">
        <v>1296</v>
      </c>
    </row>
    <row r="198" spans="2:65" s="12" customFormat="1">
      <c r="B198" s="150"/>
      <c r="D198" s="145" t="s">
        <v>258</v>
      </c>
      <c r="F198" s="152" t="s">
        <v>1297</v>
      </c>
      <c r="H198" s="153">
        <v>2367.3420000000001</v>
      </c>
      <c r="I198" s="154"/>
      <c r="L198" s="150"/>
      <c r="M198" s="155"/>
      <c r="T198" s="156"/>
      <c r="AT198" s="151" t="s">
        <v>258</v>
      </c>
      <c r="AU198" s="151" t="s">
        <v>81</v>
      </c>
      <c r="AV198" s="12" t="s">
        <v>81</v>
      </c>
      <c r="AW198" s="12" t="s">
        <v>4</v>
      </c>
      <c r="AX198" s="12" t="s">
        <v>79</v>
      </c>
      <c r="AY198" s="151" t="s">
        <v>134</v>
      </c>
    </row>
    <row r="199" spans="2:65" s="1" customFormat="1" ht="16.5" customHeight="1">
      <c r="B199" s="127"/>
      <c r="C199" s="128" t="s">
        <v>373</v>
      </c>
      <c r="D199" s="128" t="s">
        <v>137</v>
      </c>
      <c r="E199" s="129" t="s">
        <v>1298</v>
      </c>
      <c r="F199" s="130" t="s">
        <v>1299</v>
      </c>
      <c r="G199" s="131" t="s">
        <v>286</v>
      </c>
      <c r="H199" s="132">
        <v>3.488</v>
      </c>
      <c r="I199" s="133"/>
      <c r="J199" s="134">
        <f>ROUND(I199*H199,2)</f>
        <v>0</v>
      </c>
      <c r="K199" s="130" t="s">
        <v>141</v>
      </c>
      <c r="L199" s="32"/>
      <c r="M199" s="135" t="s">
        <v>3</v>
      </c>
      <c r="N199" s="136" t="s">
        <v>42</v>
      </c>
      <c r="P199" s="137">
        <f>O199*H199</f>
        <v>0</v>
      </c>
      <c r="Q199" s="137">
        <v>1.92</v>
      </c>
      <c r="R199" s="137">
        <f>Q199*H199</f>
        <v>6.6969599999999998</v>
      </c>
      <c r="S199" s="137">
        <v>0</v>
      </c>
      <c r="T199" s="138">
        <f>S199*H199</f>
        <v>0</v>
      </c>
      <c r="AR199" s="139" t="s">
        <v>157</v>
      </c>
      <c r="AT199" s="139" t="s">
        <v>137</v>
      </c>
      <c r="AU199" s="139" t="s">
        <v>81</v>
      </c>
      <c r="AY199" s="17" t="s">
        <v>134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79</v>
      </c>
      <c r="BK199" s="140">
        <f>ROUND(I199*H199,2)</f>
        <v>0</v>
      </c>
      <c r="BL199" s="17" t="s">
        <v>157</v>
      </c>
      <c r="BM199" s="139" t="s">
        <v>1300</v>
      </c>
    </row>
    <row r="200" spans="2:65" s="1" customFormat="1">
      <c r="B200" s="32"/>
      <c r="D200" s="141" t="s">
        <v>144</v>
      </c>
      <c r="F200" s="142" t="s">
        <v>1301</v>
      </c>
      <c r="I200" s="143"/>
      <c r="L200" s="32"/>
      <c r="M200" s="144"/>
      <c r="T200" s="53"/>
      <c r="AT200" s="17" t="s">
        <v>144</v>
      </c>
      <c r="AU200" s="17" t="s">
        <v>81</v>
      </c>
    </row>
    <row r="201" spans="2:65" s="12" customFormat="1">
      <c r="B201" s="150"/>
      <c r="D201" s="145" t="s">
        <v>258</v>
      </c>
      <c r="E201" s="151" t="s">
        <v>3</v>
      </c>
      <c r="F201" s="152" t="s">
        <v>1302</v>
      </c>
      <c r="H201" s="153">
        <v>3.488</v>
      </c>
      <c r="I201" s="154"/>
      <c r="L201" s="150"/>
      <c r="M201" s="155"/>
      <c r="T201" s="156"/>
      <c r="AT201" s="151" t="s">
        <v>258</v>
      </c>
      <c r="AU201" s="151" t="s">
        <v>81</v>
      </c>
      <c r="AV201" s="12" t="s">
        <v>81</v>
      </c>
      <c r="AW201" s="12" t="s">
        <v>32</v>
      </c>
      <c r="AX201" s="12" t="s">
        <v>79</v>
      </c>
      <c r="AY201" s="151" t="s">
        <v>134</v>
      </c>
    </row>
    <row r="202" spans="2:65" s="1" customFormat="1" ht="37.9" customHeight="1">
      <c r="B202" s="127"/>
      <c r="C202" s="128" t="s">
        <v>378</v>
      </c>
      <c r="D202" s="128" t="s">
        <v>137</v>
      </c>
      <c r="E202" s="129" t="s">
        <v>1303</v>
      </c>
      <c r="F202" s="130" t="s">
        <v>1304</v>
      </c>
      <c r="G202" s="131" t="s">
        <v>275</v>
      </c>
      <c r="H202" s="132">
        <v>481.9</v>
      </c>
      <c r="I202" s="133"/>
      <c r="J202" s="134">
        <f>ROUND(I202*H202,2)</f>
        <v>0</v>
      </c>
      <c r="K202" s="130" t="s">
        <v>141</v>
      </c>
      <c r="L202" s="32"/>
      <c r="M202" s="135" t="s">
        <v>3</v>
      </c>
      <c r="N202" s="136" t="s">
        <v>42</v>
      </c>
      <c r="P202" s="137">
        <f>O202*H202</f>
        <v>0</v>
      </c>
      <c r="Q202" s="137">
        <v>0.2044</v>
      </c>
      <c r="R202" s="137">
        <f>Q202*H202</f>
        <v>98.500360000000001</v>
      </c>
      <c r="S202" s="137">
        <v>0</v>
      </c>
      <c r="T202" s="138">
        <f>S202*H202</f>
        <v>0</v>
      </c>
      <c r="AR202" s="139" t="s">
        <v>157</v>
      </c>
      <c r="AT202" s="139" t="s">
        <v>137</v>
      </c>
      <c r="AU202" s="139" t="s">
        <v>81</v>
      </c>
      <c r="AY202" s="17" t="s">
        <v>134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7" t="s">
        <v>79</v>
      </c>
      <c r="BK202" s="140">
        <f>ROUND(I202*H202,2)</f>
        <v>0</v>
      </c>
      <c r="BL202" s="17" t="s">
        <v>157</v>
      </c>
      <c r="BM202" s="139" t="s">
        <v>1305</v>
      </c>
    </row>
    <row r="203" spans="2:65" s="1" customFormat="1">
      <c r="B203" s="32"/>
      <c r="D203" s="141" t="s">
        <v>144</v>
      </c>
      <c r="F203" s="142" t="s">
        <v>1306</v>
      </c>
      <c r="I203" s="143"/>
      <c r="L203" s="32"/>
      <c r="M203" s="144"/>
      <c r="T203" s="53"/>
      <c r="AT203" s="17" t="s">
        <v>144</v>
      </c>
      <c r="AU203" s="17" t="s">
        <v>81</v>
      </c>
    </row>
    <row r="204" spans="2:65" s="12" customFormat="1">
      <c r="B204" s="150"/>
      <c r="D204" s="145" t="s">
        <v>258</v>
      </c>
      <c r="E204" s="151" t="s">
        <v>3</v>
      </c>
      <c r="F204" s="152" t="s">
        <v>1307</v>
      </c>
      <c r="H204" s="153">
        <v>208</v>
      </c>
      <c r="I204" s="154"/>
      <c r="L204" s="150"/>
      <c r="M204" s="155"/>
      <c r="T204" s="156"/>
      <c r="AT204" s="151" t="s">
        <v>258</v>
      </c>
      <c r="AU204" s="151" t="s">
        <v>81</v>
      </c>
      <c r="AV204" s="12" t="s">
        <v>81</v>
      </c>
      <c r="AW204" s="12" t="s">
        <v>32</v>
      </c>
      <c r="AX204" s="12" t="s">
        <v>71</v>
      </c>
      <c r="AY204" s="151" t="s">
        <v>134</v>
      </c>
    </row>
    <row r="205" spans="2:65" s="12" customFormat="1">
      <c r="B205" s="150"/>
      <c r="D205" s="145" t="s">
        <v>258</v>
      </c>
      <c r="E205" s="151" t="s">
        <v>3</v>
      </c>
      <c r="F205" s="152" t="s">
        <v>1308</v>
      </c>
      <c r="H205" s="153">
        <v>212.8</v>
      </c>
      <c r="I205" s="154"/>
      <c r="L205" s="150"/>
      <c r="M205" s="155"/>
      <c r="T205" s="156"/>
      <c r="AT205" s="151" t="s">
        <v>258</v>
      </c>
      <c r="AU205" s="151" t="s">
        <v>81</v>
      </c>
      <c r="AV205" s="12" t="s">
        <v>81</v>
      </c>
      <c r="AW205" s="12" t="s">
        <v>32</v>
      </c>
      <c r="AX205" s="12" t="s">
        <v>71</v>
      </c>
      <c r="AY205" s="151" t="s">
        <v>134</v>
      </c>
    </row>
    <row r="206" spans="2:65" s="12" customFormat="1">
      <c r="B206" s="150"/>
      <c r="D206" s="145" t="s">
        <v>258</v>
      </c>
      <c r="E206" s="151" t="s">
        <v>3</v>
      </c>
      <c r="F206" s="152" t="s">
        <v>1309</v>
      </c>
      <c r="H206" s="153">
        <v>61.1</v>
      </c>
      <c r="I206" s="154"/>
      <c r="L206" s="150"/>
      <c r="M206" s="155"/>
      <c r="T206" s="156"/>
      <c r="AT206" s="151" t="s">
        <v>258</v>
      </c>
      <c r="AU206" s="151" t="s">
        <v>81</v>
      </c>
      <c r="AV206" s="12" t="s">
        <v>81</v>
      </c>
      <c r="AW206" s="12" t="s">
        <v>32</v>
      </c>
      <c r="AX206" s="12" t="s">
        <v>71</v>
      </c>
      <c r="AY206" s="151" t="s">
        <v>134</v>
      </c>
    </row>
    <row r="207" spans="2:65" s="13" customFormat="1">
      <c r="B207" s="157"/>
      <c r="D207" s="145" t="s">
        <v>258</v>
      </c>
      <c r="E207" s="158" t="s">
        <v>3</v>
      </c>
      <c r="F207" s="159" t="s">
        <v>291</v>
      </c>
      <c r="H207" s="160">
        <v>481.90000000000003</v>
      </c>
      <c r="I207" s="161"/>
      <c r="L207" s="157"/>
      <c r="M207" s="162"/>
      <c r="T207" s="163"/>
      <c r="AT207" s="158" t="s">
        <v>258</v>
      </c>
      <c r="AU207" s="158" t="s">
        <v>81</v>
      </c>
      <c r="AV207" s="13" t="s">
        <v>157</v>
      </c>
      <c r="AW207" s="13" t="s">
        <v>32</v>
      </c>
      <c r="AX207" s="13" t="s">
        <v>79</v>
      </c>
      <c r="AY207" s="158" t="s">
        <v>134</v>
      </c>
    </row>
    <row r="208" spans="2:65" s="1" customFormat="1" ht="37.9" customHeight="1">
      <c r="B208" s="127"/>
      <c r="C208" s="128" t="s">
        <v>386</v>
      </c>
      <c r="D208" s="128" t="s">
        <v>137</v>
      </c>
      <c r="E208" s="129" t="s">
        <v>1310</v>
      </c>
      <c r="F208" s="130" t="s">
        <v>1311</v>
      </c>
      <c r="G208" s="131" t="s">
        <v>275</v>
      </c>
      <c r="H208" s="132">
        <v>28.8</v>
      </c>
      <c r="I208" s="133"/>
      <c r="J208" s="134">
        <f>ROUND(I208*H208,2)</f>
        <v>0</v>
      </c>
      <c r="K208" s="130" t="s">
        <v>141</v>
      </c>
      <c r="L208" s="32"/>
      <c r="M208" s="135" t="s">
        <v>3</v>
      </c>
      <c r="N208" s="136" t="s">
        <v>42</v>
      </c>
      <c r="P208" s="137">
        <f>O208*H208</f>
        <v>0</v>
      </c>
      <c r="Q208" s="137">
        <v>0.31422</v>
      </c>
      <c r="R208" s="137">
        <f>Q208*H208</f>
        <v>9.0495359999999998</v>
      </c>
      <c r="S208" s="137">
        <v>0</v>
      </c>
      <c r="T208" s="138">
        <f>S208*H208</f>
        <v>0</v>
      </c>
      <c r="AR208" s="139" t="s">
        <v>157</v>
      </c>
      <c r="AT208" s="139" t="s">
        <v>137</v>
      </c>
      <c r="AU208" s="139" t="s">
        <v>81</v>
      </c>
      <c r="AY208" s="17" t="s">
        <v>134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7" t="s">
        <v>79</v>
      </c>
      <c r="BK208" s="140">
        <f>ROUND(I208*H208,2)</f>
        <v>0</v>
      </c>
      <c r="BL208" s="17" t="s">
        <v>157</v>
      </c>
      <c r="BM208" s="139" t="s">
        <v>1312</v>
      </c>
    </row>
    <row r="209" spans="2:65" s="1" customFormat="1">
      <c r="B209" s="32"/>
      <c r="D209" s="141" t="s">
        <v>144</v>
      </c>
      <c r="F209" s="142" t="s">
        <v>1313</v>
      </c>
      <c r="I209" s="143"/>
      <c r="L209" s="32"/>
      <c r="M209" s="144"/>
      <c r="T209" s="53"/>
      <c r="AT209" s="17" t="s">
        <v>144</v>
      </c>
      <c r="AU209" s="17" t="s">
        <v>81</v>
      </c>
    </row>
    <row r="210" spans="2:65" s="12" customFormat="1">
      <c r="B210" s="150"/>
      <c r="D210" s="145" t="s">
        <v>258</v>
      </c>
      <c r="E210" s="151" t="s">
        <v>3</v>
      </c>
      <c r="F210" s="152" t="s">
        <v>1314</v>
      </c>
      <c r="H210" s="153">
        <v>28.8</v>
      </c>
      <c r="I210" s="154"/>
      <c r="L210" s="150"/>
      <c r="M210" s="155"/>
      <c r="T210" s="156"/>
      <c r="AT210" s="151" t="s">
        <v>258</v>
      </c>
      <c r="AU210" s="151" t="s">
        <v>81</v>
      </c>
      <c r="AV210" s="12" t="s">
        <v>81</v>
      </c>
      <c r="AW210" s="12" t="s">
        <v>32</v>
      </c>
      <c r="AX210" s="12" t="s">
        <v>79</v>
      </c>
      <c r="AY210" s="151" t="s">
        <v>134</v>
      </c>
    </row>
    <row r="211" spans="2:65" s="1" customFormat="1" ht="37.9" customHeight="1">
      <c r="B211" s="127"/>
      <c r="C211" s="128" t="s">
        <v>671</v>
      </c>
      <c r="D211" s="128" t="s">
        <v>137</v>
      </c>
      <c r="E211" s="129" t="s">
        <v>1315</v>
      </c>
      <c r="F211" s="130" t="s">
        <v>1316</v>
      </c>
      <c r="G211" s="131" t="s">
        <v>275</v>
      </c>
      <c r="H211" s="132">
        <v>81</v>
      </c>
      <c r="I211" s="133"/>
      <c r="J211" s="134">
        <f>ROUND(I211*H211,2)</f>
        <v>0</v>
      </c>
      <c r="K211" s="130" t="s">
        <v>141</v>
      </c>
      <c r="L211" s="32"/>
      <c r="M211" s="135" t="s">
        <v>3</v>
      </c>
      <c r="N211" s="136" t="s">
        <v>42</v>
      </c>
      <c r="P211" s="137">
        <f>O211*H211</f>
        <v>0</v>
      </c>
      <c r="Q211" s="137">
        <v>0.28716999999999998</v>
      </c>
      <c r="R211" s="137">
        <f>Q211*H211</f>
        <v>23.260769999999997</v>
      </c>
      <c r="S211" s="137">
        <v>0</v>
      </c>
      <c r="T211" s="138">
        <f>S211*H211</f>
        <v>0</v>
      </c>
      <c r="AR211" s="139" t="s">
        <v>157</v>
      </c>
      <c r="AT211" s="139" t="s">
        <v>137</v>
      </c>
      <c r="AU211" s="139" t="s">
        <v>81</v>
      </c>
      <c r="AY211" s="17" t="s">
        <v>134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79</v>
      </c>
      <c r="BK211" s="140">
        <f>ROUND(I211*H211,2)</f>
        <v>0</v>
      </c>
      <c r="BL211" s="17" t="s">
        <v>157</v>
      </c>
      <c r="BM211" s="139" t="s">
        <v>1317</v>
      </c>
    </row>
    <row r="212" spans="2:65" s="1" customFormat="1">
      <c r="B212" s="32"/>
      <c r="D212" s="141" t="s">
        <v>144</v>
      </c>
      <c r="F212" s="142" t="s">
        <v>1318</v>
      </c>
      <c r="I212" s="143"/>
      <c r="L212" s="32"/>
      <c r="M212" s="144"/>
      <c r="T212" s="53"/>
      <c r="AT212" s="17" t="s">
        <v>144</v>
      </c>
      <c r="AU212" s="17" t="s">
        <v>81</v>
      </c>
    </row>
    <row r="213" spans="2:65" s="12" customFormat="1">
      <c r="B213" s="150"/>
      <c r="D213" s="145" t="s">
        <v>258</v>
      </c>
      <c r="E213" s="151" t="s">
        <v>3</v>
      </c>
      <c r="F213" s="152" t="s">
        <v>1319</v>
      </c>
      <c r="H213" s="153">
        <v>81</v>
      </c>
      <c r="I213" s="154"/>
      <c r="L213" s="150"/>
      <c r="M213" s="155"/>
      <c r="T213" s="156"/>
      <c r="AT213" s="151" t="s">
        <v>258</v>
      </c>
      <c r="AU213" s="151" t="s">
        <v>81</v>
      </c>
      <c r="AV213" s="12" t="s">
        <v>81</v>
      </c>
      <c r="AW213" s="12" t="s">
        <v>32</v>
      </c>
      <c r="AX213" s="12" t="s">
        <v>79</v>
      </c>
      <c r="AY213" s="151" t="s">
        <v>134</v>
      </c>
    </row>
    <row r="214" spans="2:65" s="11" customFormat="1" ht="22.9" customHeight="1">
      <c r="B214" s="115"/>
      <c r="D214" s="116" t="s">
        <v>70</v>
      </c>
      <c r="E214" s="125" t="s">
        <v>157</v>
      </c>
      <c r="F214" s="125" t="s">
        <v>634</v>
      </c>
      <c r="I214" s="118"/>
      <c r="J214" s="126">
        <f>BK214</f>
        <v>0</v>
      </c>
      <c r="L214" s="115"/>
      <c r="M214" s="120"/>
      <c r="P214" s="121">
        <f>SUM(P215:P222)</f>
        <v>0</v>
      </c>
      <c r="R214" s="121">
        <f>SUM(R215:R222)</f>
        <v>2.4882533200000001</v>
      </c>
      <c r="T214" s="122">
        <f>SUM(T215:T222)</f>
        <v>0</v>
      </c>
      <c r="AR214" s="116" t="s">
        <v>79</v>
      </c>
      <c r="AT214" s="123" t="s">
        <v>70</v>
      </c>
      <c r="AU214" s="123" t="s">
        <v>79</v>
      </c>
      <c r="AY214" s="116" t="s">
        <v>134</v>
      </c>
      <c r="BK214" s="124">
        <f>SUM(BK215:BK222)</f>
        <v>0</v>
      </c>
    </row>
    <row r="215" spans="2:65" s="1" customFormat="1" ht="16.5" customHeight="1">
      <c r="B215" s="127"/>
      <c r="C215" s="128" t="s">
        <v>677</v>
      </c>
      <c r="D215" s="128" t="s">
        <v>137</v>
      </c>
      <c r="E215" s="129" t="s">
        <v>1320</v>
      </c>
      <c r="F215" s="130" t="s">
        <v>1321</v>
      </c>
      <c r="G215" s="131" t="s">
        <v>286</v>
      </c>
      <c r="H215" s="132">
        <v>1.3160000000000001</v>
      </c>
      <c r="I215" s="133"/>
      <c r="J215" s="134">
        <f>ROUND(I215*H215,2)</f>
        <v>0</v>
      </c>
      <c r="K215" s="130" t="s">
        <v>141</v>
      </c>
      <c r="L215" s="32"/>
      <c r="M215" s="135" t="s">
        <v>3</v>
      </c>
      <c r="N215" s="136" t="s">
        <v>42</v>
      </c>
      <c r="P215" s="137">
        <f>O215*H215</f>
        <v>0</v>
      </c>
      <c r="Q215" s="137">
        <v>1.8907700000000001</v>
      </c>
      <c r="R215" s="137">
        <f>Q215*H215</f>
        <v>2.4882533200000001</v>
      </c>
      <c r="S215" s="137">
        <v>0</v>
      </c>
      <c r="T215" s="138">
        <f>S215*H215</f>
        <v>0</v>
      </c>
      <c r="AR215" s="139" t="s">
        <v>157</v>
      </c>
      <c r="AT215" s="139" t="s">
        <v>137</v>
      </c>
      <c r="AU215" s="139" t="s">
        <v>81</v>
      </c>
      <c r="AY215" s="17" t="s">
        <v>134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79</v>
      </c>
      <c r="BK215" s="140">
        <f>ROUND(I215*H215,2)</f>
        <v>0</v>
      </c>
      <c r="BL215" s="17" t="s">
        <v>157</v>
      </c>
      <c r="BM215" s="139" t="s">
        <v>1322</v>
      </c>
    </row>
    <row r="216" spans="2:65" s="1" customFormat="1">
      <c r="B216" s="32"/>
      <c r="D216" s="141" t="s">
        <v>144</v>
      </c>
      <c r="F216" s="142" t="s">
        <v>1323</v>
      </c>
      <c r="I216" s="143"/>
      <c r="L216" s="32"/>
      <c r="M216" s="144"/>
      <c r="T216" s="53"/>
      <c r="AT216" s="17" t="s">
        <v>144</v>
      </c>
      <c r="AU216" s="17" t="s">
        <v>81</v>
      </c>
    </row>
    <row r="217" spans="2:65" s="12" customFormat="1">
      <c r="B217" s="150"/>
      <c r="D217" s="145" t="s">
        <v>258</v>
      </c>
      <c r="E217" s="151" t="s">
        <v>3</v>
      </c>
      <c r="F217" s="152" t="s">
        <v>1324</v>
      </c>
      <c r="H217" s="153">
        <v>0.2</v>
      </c>
      <c r="I217" s="154"/>
      <c r="L217" s="150"/>
      <c r="M217" s="155"/>
      <c r="T217" s="156"/>
      <c r="AT217" s="151" t="s">
        <v>258</v>
      </c>
      <c r="AU217" s="151" t="s">
        <v>81</v>
      </c>
      <c r="AV217" s="12" t="s">
        <v>81</v>
      </c>
      <c r="AW217" s="12" t="s">
        <v>32</v>
      </c>
      <c r="AX217" s="12" t="s">
        <v>71</v>
      </c>
      <c r="AY217" s="151" t="s">
        <v>134</v>
      </c>
    </row>
    <row r="218" spans="2:65" s="12" customFormat="1">
      <c r="B218" s="150"/>
      <c r="D218" s="145" t="s">
        <v>258</v>
      </c>
      <c r="E218" s="151" t="s">
        <v>3</v>
      </c>
      <c r="F218" s="152" t="s">
        <v>1325</v>
      </c>
      <c r="H218" s="153">
        <v>0.1</v>
      </c>
      <c r="I218" s="154"/>
      <c r="L218" s="150"/>
      <c r="M218" s="155"/>
      <c r="T218" s="156"/>
      <c r="AT218" s="151" t="s">
        <v>258</v>
      </c>
      <c r="AU218" s="151" t="s">
        <v>81</v>
      </c>
      <c r="AV218" s="12" t="s">
        <v>81</v>
      </c>
      <c r="AW218" s="12" t="s">
        <v>32</v>
      </c>
      <c r="AX218" s="12" t="s">
        <v>71</v>
      </c>
      <c r="AY218" s="151" t="s">
        <v>134</v>
      </c>
    </row>
    <row r="219" spans="2:65" s="12" customFormat="1">
      <c r="B219" s="150"/>
      <c r="D219" s="145" t="s">
        <v>258</v>
      </c>
      <c r="E219" s="151" t="s">
        <v>3</v>
      </c>
      <c r="F219" s="152" t="s">
        <v>1324</v>
      </c>
      <c r="H219" s="153">
        <v>0.2</v>
      </c>
      <c r="I219" s="154"/>
      <c r="L219" s="150"/>
      <c r="M219" s="155"/>
      <c r="T219" s="156"/>
      <c r="AT219" s="151" t="s">
        <v>258</v>
      </c>
      <c r="AU219" s="151" t="s">
        <v>81</v>
      </c>
      <c r="AV219" s="12" t="s">
        <v>81</v>
      </c>
      <c r="AW219" s="12" t="s">
        <v>32</v>
      </c>
      <c r="AX219" s="12" t="s">
        <v>71</v>
      </c>
      <c r="AY219" s="151" t="s">
        <v>134</v>
      </c>
    </row>
    <row r="220" spans="2:65" s="12" customFormat="1">
      <c r="B220" s="150"/>
      <c r="D220" s="145" t="s">
        <v>258</v>
      </c>
      <c r="E220" s="151" t="s">
        <v>3</v>
      </c>
      <c r="F220" s="152" t="s">
        <v>1326</v>
      </c>
      <c r="H220" s="153">
        <v>0.48</v>
      </c>
      <c r="I220" s="154"/>
      <c r="L220" s="150"/>
      <c r="M220" s="155"/>
      <c r="T220" s="156"/>
      <c r="AT220" s="151" t="s">
        <v>258</v>
      </c>
      <c r="AU220" s="151" t="s">
        <v>81</v>
      </c>
      <c r="AV220" s="12" t="s">
        <v>81</v>
      </c>
      <c r="AW220" s="12" t="s">
        <v>32</v>
      </c>
      <c r="AX220" s="12" t="s">
        <v>71</v>
      </c>
      <c r="AY220" s="151" t="s">
        <v>134</v>
      </c>
    </row>
    <row r="221" spans="2:65" s="12" customFormat="1">
      <c r="B221" s="150"/>
      <c r="D221" s="145" t="s">
        <v>258</v>
      </c>
      <c r="E221" s="151" t="s">
        <v>3</v>
      </c>
      <c r="F221" s="152" t="s">
        <v>1327</v>
      </c>
      <c r="H221" s="153">
        <v>0.33600000000000002</v>
      </c>
      <c r="I221" s="154"/>
      <c r="L221" s="150"/>
      <c r="M221" s="155"/>
      <c r="T221" s="156"/>
      <c r="AT221" s="151" t="s">
        <v>258</v>
      </c>
      <c r="AU221" s="151" t="s">
        <v>81</v>
      </c>
      <c r="AV221" s="12" t="s">
        <v>81</v>
      </c>
      <c r="AW221" s="12" t="s">
        <v>32</v>
      </c>
      <c r="AX221" s="12" t="s">
        <v>71</v>
      </c>
      <c r="AY221" s="151" t="s">
        <v>134</v>
      </c>
    </row>
    <row r="222" spans="2:65" s="13" customFormat="1">
      <c r="B222" s="157"/>
      <c r="D222" s="145" t="s">
        <v>258</v>
      </c>
      <c r="E222" s="158" t="s">
        <v>3</v>
      </c>
      <c r="F222" s="159" t="s">
        <v>291</v>
      </c>
      <c r="H222" s="160">
        <v>1.3160000000000001</v>
      </c>
      <c r="I222" s="161"/>
      <c r="L222" s="157"/>
      <c r="M222" s="162"/>
      <c r="T222" s="163"/>
      <c r="AT222" s="158" t="s">
        <v>258</v>
      </c>
      <c r="AU222" s="158" t="s">
        <v>81</v>
      </c>
      <c r="AV222" s="13" t="s">
        <v>157</v>
      </c>
      <c r="AW222" s="13" t="s">
        <v>32</v>
      </c>
      <c r="AX222" s="13" t="s">
        <v>79</v>
      </c>
      <c r="AY222" s="158" t="s">
        <v>134</v>
      </c>
    </row>
    <row r="223" spans="2:65" s="11" customFormat="1" ht="22.9" customHeight="1">
      <c r="B223" s="115"/>
      <c r="D223" s="116" t="s">
        <v>70</v>
      </c>
      <c r="E223" s="125" t="s">
        <v>179</v>
      </c>
      <c r="F223" s="125" t="s">
        <v>1328</v>
      </c>
      <c r="I223" s="118"/>
      <c r="J223" s="126">
        <f>BK223</f>
        <v>0</v>
      </c>
      <c r="L223" s="115"/>
      <c r="M223" s="120"/>
      <c r="P223" s="121">
        <f>SUM(P224:P303)</f>
        <v>0</v>
      </c>
      <c r="R223" s="121">
        <f>SUM(R224:R303)</f>
        <v>15.617219109999997</v>
      </c>
      <c r="T223" s="122">
        <f>SUM(T224:T303)</f>
        <v>0</v>
      </c>
      <c r="AR223" s="116" t="s">
        <v>79</v>
      </c>
      <c r="AT223" s="123" t="s">
        <v>70</v>
      </c>
      <c r="AU223" s="123" t="s">
        <v>79</v>
      </c>
      <c r="AY223" s="116" t="s">
        <v>134</v>
      </c>
      <c r="BK223" s="124">
        <f>SUM(BK224:BK303)</f>
        <v>0</v>
      </c>
    </row>
    <row r="224" spans="2:65" s="1" customFormat="1" ht="16.5" customHeight="1">
      <c r="B224" s="127"/>
      <c r="C224" s="128" t="s">
        <v>682</v>
      </c>
      <c r="D224" s="128" t="s">
        <v>137</v>
      </c>
      <c r="E224" s="129" t="s">
        <v>1329</v>
      </c>
      <c r="F224" s="130" t="s">
        <v>1330</v>
      </c>
      <c r="G224" s="131" t="s">
        <v>275</v>
      </c>
      <c r="H224" s="132">
        <v>76.3</v>
      </c>
      <c r="I224" s="133"/>
      <c r="J224" s="134">
        <f>ROUND(I224*H224,2)</f>
        <v>0</v>
      </c>
      <c r="K224" s="130" t="s">
        <v>141</v>
      </c>
      <c r="L224" s="32"/>
      <c r="M224" s="135" t="s">
        <v>3</v>
      </c>
      <c r="N224" s="136" t="s">
        <v>42</v>
      </c>
      <c r="P224" s="137">
        <f>O224*H224</f>
        <v>0</v>
      </c>
      <c r="Q224" s="137">
        <v>1.0000000000000001E-5</v>
      </c>
      <c r="R224" s="137">
        <f>Q224*H224</f>
        <v>7.6300000000000001E-4</v>
      </c>
      <c r="S224" s="137">
        <v>0</v>
      </c>
      <c r="T224" s="138">
        <f>S224*H224</f>
        <v>0</v>
      </c>
      <c r="AR224" s="139" t="s">
        <v>157</v>
      </c>
      <c r="AT224" s="139" t="s">
        <v>137</v>
      </c>
      <c r="AU224" s="139" t="s">
        <v>81</v>
      </c>
      <c r="AY224" s="17" t="s">
        <v>134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79</v>
      </c>
      <c r="BK224" s="140">
        <f>ROUND(I224*H224,2)</f>
        <v>0</v>
      </c>
      <c r="BL224" s="17" t="s">
        <v>157</v>
      </c>
      <c r="BM224" s="139" t="s">
        <v>1331</v>
      </c>
    </row>
    <row r="225" spans="2:65" s="1" customFormat="1">
      <c r="B225" s="32"/>
      <c r="D225" s="141" t="s">
        <v>144</v>
      </c>
      <c r="F225" s="142" t="s">
        <v>1332</v>
      </c>
      <c r="I225" s="143"/>
      <c r="L225" s="32"/>
      <c r="M225" s="144"/>
      <c r="T225" s="53"/>
      <c r="AT225" s="17" t="s">
        <v>144</v>
      </c>
      <c r="AU225" s="17" t="s">
        <v>81</v>
      </c>
    </row>
    <row r="226" spans="2:65" s="12" customFormat="1">
      <c r="B226" s="150"/>
      <c r="D226" s="145" t="s">
        <v>258</v>
      </c>
      <c r="E226" s="151" t="s">
        <v>3</v>
      </c>
      <c r="F226" s="152" t="s">
        <v>1333</v>
      </c>
      <c r="H226" s="153">
        <v>76.3</v>
      </c>
      <c r="I226" s="154"/>
      <c r="L226" s="150"/>
      <c r="M226" s="155"/>
      <c r="T226" s="156"/>
      <c r="AT226" s="151" t="s">
        <v>258</v>
      </c>
      <c r="AU226" s="151" t="s">
        <v>81</v>
      </c>
      <c r="AV226" s="12" t="s">
        <v>81</v>
      </c>
      <c r="AW226" s="12" t="s">
        <v>32</v>
      </c>
      <c r="AX226" s="12" t="s">
        <v>79</v>
      </c>
      <c r="AY226" s="151" t="s">
        <v>134</v>
      </c>
    </row>
    <row r="227" spans="2:65" s="1" customFormat="1" ht="16.5" customHeight="1">
      <c r="B227" s="127"/>
      <c r="C227" s="167" t="s">
        <v>686</v>
      </c>
      <c r="D227" s="167" t="s">
        <v>595</v>
      </c>
      <c r="E227" s="168" t="s">
        <v>997</v>
      </c>
      <c r="F227" s="169" t="s">
        <v>998</v>
      </c>
      <c r="G227" s="170" t="s">
        <v>275</v>
      </c>
      <c r="H227" s="171">
        <v>78.588999999999999</v>
      </c>
      <c r="I227" s="172"/>
      <c r="J227" s="173">
        <f>ROUND(I227*H227,2)</f>
        <v>0</v>
      </c>
      <c r="K227" s="169" t="s">
        <v>141</v>
      </c>
      <c r="L227" s="174"/>
      <c r="M227" s="175" t="s">
        <v>3</v>
      </c>
      <c r="N227" s="176" t="s">
        <v>42</v>
      </c>
      <c r="P227" s="137">
        <f>O227*H227</f>
        <v>0</v>
      </c>
      <c r="Q227" s="137">
        <v>4.6899999999999997E-3</v>
      </c>
      <c r="R227" s="137">
        <f>Q227*H227</f>
        <v>0.36858240999999997</v>
      </c>
      <c r="S227" s="137">
        <v>0</v>
      </c>
      <c r="T227" s="138">
        <f>S227*H227</f>
        <v>0</v>
      </c>
      <c r="AR227" s="139" t="s">
        <v>179</v>
      </c>
      <c r="AT227" s="139" t="s">
        <v>595</v>
      </c>
      <c r="AU227" s="139" t="s">
        <v>81</v>
      </c>
      <c r="AY227" s="17" t="s">
        <v>134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7" t="s">
        <v>79</v>
      </c>
      <c r="BK227" s="140">
        <f>ROUND(I227*H227,2)</f>
        <v>0</v>
      </c>
      <c r="BL227" s="17" t="s">
        <v>157</v>
      </c>
      <c r="BM227" s="139" t="s">
        <v>1334</v>
      </c>
    </row>
    <row r="228" spans="2:65" s="12" customFormat="1">
      <c r="B228" s="150"/>
      <c r="D228" s="145" t="s">
        <v>258</v>
      </c>
      <c r="F228" s="152" t="s">
        <v>1335</v>
      </c>
      <c r="H228" s="153">
        <v>78.588999999999999</v>
      </c>
      <c r="I228" s="154"/>
      <c r="L228" s="150"/>
      <c r="M228" s="155"/>
      <c r="T228" s="156"/>
      <c r="AT228" s="151" t="s">
        <v>258</v>
      </c>
      <c r="AU228" s="151" t="s">
        <v>81</v>
      </c>
      <c r="AV228" s="12" t="s">
        <v>81</v>
      </c>
      <c r="AW228" s="12" t="s">
        <v>4</v>
      </c>
      <c r="AX228" s="12" t="s">
        <v>79</v>
      </c>
      <c r="AY228" s="151" t="s">
        <v>134</v>
      </c>
    </row>
    <row r="229" spans="2:65" s="1" customFormat="1" ht="16.5" customHeight="1">
      <c r="B229" s="127"/>
      <c r="C229" s="128" t="s">
        <v>694</v>
      </c>
      <c r="D229" s="128" t="s">
        <v>137</v>
      </c>
      <c r="E229" s="129" t="s">
        <v>1336</v>
      </c>
      <c r="F229" s="130" t="s">
        <v>1337</v>
      </c>
      <c r="G229" s="131" t="s">
        <v>275</v>
      </c>
      <c r="H229" s="132">
        <v>20</v>
      </c>
      <c r="I229" s="133"/>
      <c r="J229" s="134">
        <f>ROUND(I229*H229,2)</f>
        <v>0</v>
      </c>
      <c r="K229" s="130" t="s">
        <v>141</v>
      </c>
      <c r="L229" s="32"/>
      <c r="M229" s="135" t="s">
        <v>3</v>
      </c>
      <c r="N229" s="136" t="s">
        <v>42</v>
      </c>
      <c r="P229" s="137">
        <f>O229*H229</f>
        <v>0</v>
      </c>
      <c r="Q229" s="137">
        <v>1.0000000000000001E-5</v>
      </c>
      <c r="R229" s="137">
        <f>Q229*H229</f>
        <v>2.0000000000000001E-4</v>
      </c>
      <c r="S229" s="137">
        <v>0</v>
      </c>
      <c r="T229" s="138">
        <f>S229*H229</f>
        <v>0</v>
      </c>
      <c r="AR229" s="139" t="s">
        <v>157</v>
      </c>
      <c r="AT229" s="139" t="s">
        <v>137</v>
      </c>
      <c r="AU229" s="139" t="s">
        <v>81</v>
      </c>
      <c r="AY229" s="17" t="s">
        <v>134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79</v>
      </c>
      <c r="BK229" s="140">
        <f>ROUND(I229*H229,2)</f>
        <v>0</v>
      </c>
      <c r="BL229" s="17" t="s">
        <v>157</v>
      </c>
      <c r="BM229" s="139" t="s">
        <v>1338</v>
      </c>
    </row>
    <row r="230" spans="2:65" s="1" customFormat="1">
      <c r="B230" s="32"/>
      <c r="D230" s="141" t="s">
        <v>144</v>
      </c>
      <c r="F230" s="142" t="s">
        <v>1339</v>
      </c>
      <c r="I230" s="143"/>
      <c r="L230" s="32"/>
      <c r="M230" s="144"/>
      <c r="T230" s="53"/>
      <c r="AT230" s="17" t="s">
        <v>144</v>
      </c>
      <c r="AU230" s="17" t="s">
        <v>81</v>
      </c>
    </row>
    <row r="231" spans="2:65" s="12" customFormat="1">
      <c r="B231" s="150"/>
      <c r="D231" s="145" t="s">
        <v>258</v>
      </c>
      <c r="E231" s="151" t="s">
        <v>3</v>
      </c>
      <c r="F231" s="152" t="s">
        <v>1340</v>
      </c>
      <c r="H231" s="153">
        <v>20</v>
      </c>
      <c r="I231" s="154"/>
      <c r="L231" s="150"/>
      <c r="M231" s="155"/>
      <c r="T231" s="156"/>
      <c r="AT231" s="151" t="s">
        <v>258</v>
      </c>
      <c r="AU231" s="151" t="s">
        <v>81</v>
      </c>
      <c r="AV231" s="12" t="s">
        <v>81</v>
      </c>
      <c r="AW231" s="12" t="s">
        <v>32</v>
      </c>
      <c r="AX231" s="12" t="s">
        <v>71</v>
      </c>
      <c r="AY231" s="151" t="s">
        <v>134</v>
      </c>
    </row>
    <row r="232" spans="2:65" s="13" customFormat="1">
      <c r="B232" s="157"/>
      <c r="D232" s="145" t="s">
        <v>258</v>
      </c>
      <c r="E232" s="158" t="s">
        <v>3</v>
      </c>
      <c r="F232" s="159" t="s">
        <v>291</v>
      </c>
      <c r="H232" s="160">
        <v>20</v>
      </c>
      <c r="I232" s="161"/>
      <c r="L232" s="157"/>
      <c r="M232" s="162"/>
      <c r="T232" s="163"/>
      <c r="AT232" s="158" t="s">
        <v>258</v>
      </c>
      <c r="AU232" s="158" t="s">
        <v>81</v>
      </c>
      <c r="AV232" s="13" t="s">
        <v>157</v>
      </c>
      <c r="AW232" s="13" t="s">
        <v>32</v>
      </c>
      <c r="AX232" s="13" t="s">
        <v>79</v>
      </c>
      <c r="AY232" s="158" t="s">
        <v>134</v>
      </c>
    </row>
    <row r="233" spans="2:65" s="1" customFormat="1" ht="16.5" customHeight="1">
      <c r="B233" s="127"/>
      <c r="C233" s="167" t="s">
        <v>698</v>
      </c>
      <c r="D233" s="167" t="s">
        <v>595</v>
      </c>
      <c r="E233" s="168" t="s">
        <v>1341</v>
      </c>
      <c r="F233" s="169" t="s">
        <v>1342</v>
      </c>
      <c r="G233" s="170" t="s">
        <v>275</v>
      </c>
      <c r="H233" s="171">
        <v>20.6</v>
      </c>
      <c r="I233" s="172"/>
      <c r="J233" s="173">
        <f>ROUND(I233*H233,2)</f>
        <v>0</v>
      </c>
      <c r="K233" s="169" t="s">
        <v>141</v>
      </c>
      <c r="L233" s="174"/>
      <c r="M233" s="175" t="s">
        <v>3</v>
      </c>
      <c r="N233" s="176" t="s">
        <v>42</v>
      </c>
      <c r="P233" s="137">
        <f>O233*H233</f>
        <v>0</v>
      </c>
      <c r="Q233" s="137">
        <v>4.2599999999999999E-3</v>
      </c>
      <c r="R233" s="137">
        <f>Q233*H233</f>
        <v>8.7756000000000001E-2</v>
      </c>
      <c r="S233" s="137">
        <v>0</v>
      </c>
      <c r="T233" s="138">
        <f>S233*H233</f>
        <v>0</v>
      </c>
      <c r="AR233" s="139" t="s">
        <v>179</v>
      </c>
      <c r="AT233" s="139" t="s">
        <v>595</v>
      </c>
      <c r="AU233" s="139" t="s">
        <v>81</v>
      </c>
      <c r="AY233" s="17" t="s">
        <v>134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79</v>
      </c>
      <c r="BK233" s="140">
        <f>ROUND(I233*H233,2)</f>
        <v>0</v>
      </c>
      <c r="BL233" s="17" t="s">
        <v>157</v>
      </c>
      <c r="BM233" s="139" t="s">
        <v>1343</v>
      </c>
    </row>
    <row r="234" spans="2:65" s="12" customFormat="1">
      <c r="B234" s="150"/>
      <c r="D234" s="145" t="s">
        <v>258</v>
      </c>
      <c r="F234" s="152" t="s">
        <v>1344</v>
      </c>
      <c r="H234" s="153">
        <v>20.6</v>
      </c>
      <c r="I234" s="154"/>
      <c r="L234" s="150"/>
      <c r="M234" s="155"/>
      <c r="T234" s="156"/>
      <c r="AT234" s="151" t="s">
        <v>258</v>
      </c>
      <c r="AU234" s="151" t="s">
        <v>81</v>
      </c>
      <c r="AV234" s="12" t="s">
        <v>81</v>
      </c>
      <c r="AW234" s="12" t="s">
        <v>4</v>
      </c>
      <c r="AX234" s="12" t="s">
        <v>79</v>
      </c>
      <c r="AY234" s="151" t="s">
        <v>134</v>
      </c>
    </row>
    <row r="235" spans="2:65" s="1" customFormat="1" ht="24.2" customHeight="1">
      <c r="B235" s="127"/>
      <c r="C235" s="128" t="s">
        <v>703</v>
      </c>
      <c r="D235" s="128" t="s">
        <v>137</v>
      </c>
      <c r="E235" s="129" t="s">
        <v>1345</v>
      </c>
      <c r="F235" s="130" t="s">
        <v>1346</v>
      </c>
      <c r="G235" s="131" t="s">
        <v>324</v>
      </c>
      <c r="H235" s="132">
        <v>2</v>
      </c>
      <c r="I235" s="133"/>
      <c r="J235" s="134">
        <f>ROUND(I235*H235,2)</f>
        <v>0</v>
      </c>
      <c r="K235" s="130" t="s">
        <v>141</v>
      </c>
      <c r="L235" s="32"/>
      <c r="M235" s="135" t="s">
        <v>3</v>
      </c>
      <c r="N235" s="136" t="s">
        <v>42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157</v>
      </c>
      <c r="AT235" s="139" t="s">
        <v>137</v>
      </c>
      <c r="AU235" s="139" t="s">
        <v>81</v>
      </c>
      <c r="AY235" s="17" t="s">
        <v>134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79</v>
      </c>
      <c r="BK235" s="140">
        <f>ROUND(I235*H235,2)</f>
        <v>0</v>
      </c>
      <c r="BL235" s="17" t="s">
        <v>157</v>
      </c>
      <c r="BM235" s="139" t="s">
        <v>1347</v>
      </c>
    </row>
    <row r="236" spans="2:65" s="1" customFormat="1">
      <c r="B236" s="32"/>
      <c r="D236" s="141" t="s">
        <v>144</v>
      </c>
      <c r="F236" s="142" t="s">
        <v>1348</v>
      </c>
      <c r="I236" s="143"/>
      <c r="L236" s="32"/>
      <c r="M236" s="144"/>
      <c r="T236" s="53"/>
      <c r="AT236" s="17" t="s">
        <v>144</v>
      </c>
      <c r="AU236" s="17" t="s">
        <v>81</v>
      </c>
    </row>
    <row r="237" spans="2:65" s="12" customFormat="1">
      <c r="B237" s="150"/>
      <c r="D237" s="145" t="s">
        <v>258</v>
      </c>
      <c r="E237" s="151" t="s">
        <v>3</v>
      </c>
      <c r="F237" s="152" t="s">
        <v>81</v>
      </c>
      <c r="H237" s="153">
        <v>2</v>
      </c>
      <c r="I237" s="154"/>
      <c r="L237" s="150"/>
      <c r="M237" s="155"/>
      <c r="T237" s="156"/>
      <c r="AT237" s="151" t="s">
        <v>258</v>
      </c>
      <c r="AU237" s="151" t="s">
        <v>81</v>
      </c>
      <c r="AV237" s="12" t="s">
        <v>81</v>
      </c>
      <c r="AW237" s="12" t="s">
        <v>32</v>
      </c>
      <c r="AX237" s="12" t="s">
        <v>79</v>
      </c>
      <c r="AY237" s="151" t="s">
        <v>134</v>
      </c>
    </row>
    <row r="238" spans="2:65" s="1" customFormat="1" ht="16.5" customHeight="1">
      <c r="B238" s="127"/>
      <c r="C238" s="167" t="s">
        <v>708</v>
      </c>
      <c r="D238" s="167" t="s">
        <v>595</v>
      </c>
      <c r="E238" s="168" t="s">
        <v>1349</v>
      </c>
      <c r="F238" s="169" t="s">
        <v>1350</v>
      </c>
      <c r="G238" s="170" t="s">
        <v>324</v>
      </c>
      <c r="H238" s="171">
        <v>2</v>
      </c>
      <c r="I238" s="172"/>
      <c r="J238" s="173">
        <f>ROUND(I238*H238,2)</f>
        <v>0</v>
      </c>
      <c r="K238" s="169" t="s">
        <v>141</v>
      </c>
      <c r="L238" s="174"/>
      <c r="M238" s="175" t="s">
        <v>3</v>
      </c>
      <c r="N238" s="176" t="s">
        <v>42</v>
      </c>
      <c r="P238" s="137">
        <f>O238*H238</f>
        <v>0</v>
      </c>
      <c r="Q238" s="137">
        <v>1.1999999999999999E-3</v>
      </c>
      <c r="R238" s="137">
        <f>Q238*H238</f>
        <v>2.3999999999999998E-3</v>
      </c>
      <c r="S238" s="137">
        <v>0</v>
      </c>
      <c r="T238" s="138">
        <f>S238*H238</f>
        <v>0</v>
      </c>
      <c r="AR238" s="139" t="s">
        <v>179</v>
      </c>
      <c r="AT238" s="139" t="s">
        <v>595</v>
      </c>
      <c r="AU238" s="139" t="s">
        <v>81</v>
      </c>
      <c r="AY238" s="17" t="s">
        <v>134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79</v>
      </c>
      <c r="BK238" s="140">
        <f>ROUND(I238*H238,2)</f>
        <v>0</v>
      </c>
      <c r="BL238" s="17" t="s">
        <v>157</v>
      </c>
      <c r="BM238" s="139" t="s">
        <v>1351</v>
      </c>
    </row>
    <row r="239" spans="2:65" s="1" customFormat="1" ht="24.2" customHeight="1">
      <c r="B239" s="127"/>
      <c r="C239" s="128" t="s">
        <v>714</v>
      </c>
      <c r="D239" s="128" t="s">
        <v>137</v>
      </c>
      <c r="E239" s="129" t="s">
        <v>1345</v>
      </c>
      <c r="F239" s="130" t="s">
        <v>1346</v>
      </c>
      <c r="G239" s="131" t="s">
        <v>324</v>
      </c>
      <c r="H239" s="132">
        <v>5</v>
      </c>
      <c r="I239" s="133"/>
      <c r="J239" s="134">
        <f>ROUND(I239*H239,2)</f>
        <v>0</v>
      </c>
      <c r="K239" s="130" t="s">
        <v>141</v>
      </c>
      <c r="L239" s="32"/>
      <c r="M239" s="135" t="s">
        <v>3</v>
      </c>
      <c r="N239" s="136" t="s">
        <v>42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157</v>
      </c>
      <c r="AT239" s="139" t="s">
        <v>137</v>
      </c>
      <c r="AU239" s="139" t="s">
        <v>81</v>
      </c>
      <c r="AY239" s="17" t="s">
        <v>134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79</v>
      </c>
      <c r="BK239" s="140">
        <f>ROUND(I239*H239,2)</f>
        <v>0</v>
      </c>
      <c r="BL239" s="17" t="s">
        <v>157</v>
      </c>
      <c r="BM239" s="139" t="s">
        <v>1352</v>
      </c>
    </row>
    <row r="240" spans="2:65" s="1" customFormat="1">
      <c r="B240" s="32"/>
      <c r="D240" s="141" t="s">
        <v>144</v>
      </c>
      <c r="F240" s="142" t="s">
        <v>1348</v>
      </c>
      <c r="I240" s="143"/>
      <c r="L240" s="32"/>
      <c r="M240" s="144"/>
      <c r="T240" s="53"/>
      <c r="AT240" s="17" t="s">
        <v>144</v>
      </c>
      <c r="AU240" s="17" t="s">
        <v>81</v>
      </c>
    </row>
    <row r="241" spans="2:65" s="12" customFormat="1">
      <c r="B241" s="150"/>
      <c r="D241" s="145" t="s">
        <v>258</v>
      </c>
      <c r="E241" s="151" t="s">
        <v>3</v>
      </c>
      <c r="F241" s="152" t="s">
        <v>133</v>
      </c>
      <c r="H241" s="153">
        <v>5</v>
      </c>
      <c r="I241" s="154"/>
      <c r="L241" s="150"/>
      <c r="M241" s="155"/>
      <c r="T241" s="156"/>
      <c r="AT241" s="151" t="s">
        <v>258</v>
      </c>
      <c r="AU241" s="151" t="s">
        <v>81</v>
      </c>
      <c r="AV241" s="12" t="s">
        <v>81</v>
      </c>
      <c r="AW241" s="12" t="s">
        <v>32</v>
      </c>
      <c r="AX241" s="12" t="s">
        <v>79</v>
      </c>
      <c r="AY241" s="151" t="s">
        <v>134</v>
      </c>
    </row>
    <row r="242" spans="2:65" s="1" customFormat="1" ht="16.5" customHeight="1">
      <c r="B242" s="127"/>
      <c r="C242" s="167" t="s">
        <v>718</v>
      </c>
      <c r="D242" s="167" t="s">
        <v>595</v>
      </c>
      <c r="E242" s="168" t="s">
        <v>1353</v>
      </c>
      <c r="F242" s="169" t="s">
        <v>1354</v>
      </c>
      <c r="G242" s="170" t="s">
        <v>324</v>
      </c>
      <c r="H242" s="171">
        <v>5</v>
      </c>
      <c r="I242" s="172"/>
      <c r="J242" s="173">
        <f>ROUND(I242*H242,2)</f>
        <v>0</v>
      </c>
      <c r="K242" s="169" t="s">
        <v>141</v>
      </c>
      <c r="L242" s="174"/>
      <c r="M242" s="175" t="s">
        <v>3</v>
      </c>
      <c r="N242" s="176" t="s">
        <v>42</v>
      </c>
      <c r="P242" s="137">
        <f>O242*H242</f>
        <v>0</v>
      </c>
      <c r="Q242" s="137">
        <v>1.1999999999999999E-3</v>
      </c>
      <c r="R242" s="137">
        <f>Q242*H242</f>
        <v>5.9999999999999993E-3</v>
      </c>
      <c r="S242" s="137">
        <v>0</v>
      </c>
      <c r="T242" s="138">
        <f>S242*H242</f>
        <v>0</v>
      </c>
      <c r="AR242" s="139" t="s">
        <v>179</v>
      </c>
      <c r="AT242" s="139" t="s">
        <v>595</v>
      </c>
      <c r="AU242" s="139" t="s">
        <v>81</v>
      </c>
      <c r="AY242" s="17" t="s">
        <v>134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79</v>
      </c>
      <c r="BK242" s="140">
        <f>ROUND(I242*H242,2)</f>
        <v>0</v>
      </c>
      <c r="BL242" s="17" t="s">
        <v>157</v>
      </c>
      <c r="BM242" s="139" t="s">
        <v>1355</v>
      </c>
    </row>
    <row r="243" spans="2:65" s="1" customFormat="1" ht="24.2" customHeight="1">
      <c r="B243" s="127"/>
      <c r="C243" s="128" t="s">
        <v>724</v>
      </c>
      <c r="D243" s="128" t="s">
        <v>137</v>
      </c>
      <c r="E243" s="129" t="s">
        <v>1356</v>
      </c>
      <c r="F243" s="130" t="s">
        <v>1357</v>
      </c>
      <c r="G243" s="131" t="s">
        <v>324</v>
      </c>
      <c r="H243" s="132">
        <v>1</v>
      </c>
      <c r="I243" s="133"/>
      <c r="J243" s="134">
        <f>ROUND(I243*H243,2)</f>
        <v>0</v>
      </c>
      <c r="K243" s="130" t="s">
        <v>141</v>
      </c>
      <c r="L243" s="32"/>
      <c r="M243" s="135" t="s">
        <v>3</v>
      </c>
      <c r="N243" s="136" t="s">
        <v>42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AR243" s="139" t="s">
        <v>157</v>
      </c>
      <c r="AT243" s="139" t="s">
        <v>137</v>
      </c>
      <c r="AU243" s="139" t="s">
        <v>81</v>
      </c>
      <c r="AY243" s="17" t="s">
        <v>134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79</v>
      </c>
      <c r="BK243" s="140">
        <f>ROUND(I243*H243,2)</f>
        <v>0</v>
      </c>
      <c r="BL243" s="17" t="s">
        <v>157</v>
      </c>
      <c r="BM243" s="139" t="s">
        <v>1358</v>
      </c>
    </row>
    <row r="244" spans="2:65" s="1" customFormat="1">
      <c r="B244" s="32"/>
      <c r="D244" s="141" t="s">
        <v>144</v>
      </c>
      <c r="F244" s="142" t="s">
        <v>1359</v>
      </c>
      <c r="I244" s="143"/>
      <c r="L244" s="32"/>
      <c r="M244" s="144"/>
      <c r="T244" s="53"/>
      <c r="AT244" s="17" t="s">
        <v>144</v>
      </c>
      <c r="AU244" s="17" t="s">
        <v>81</v>
      </c>
    </row>
    <row r="245" spans="2:65" s="12" customFormat="1">
      <c r="B245" s="150"/>
      <c r="D245" s="145" t="s">
        <v>258</v>
      </c>
      <c r="E245" s="151" t="s">
        <v>3</v>
      </c>
      <c r="F245" s="152" t="s">
        <v>79</v>
      </c>
      <c r="H245" s="153">
        <v>1</v>
      </c>
      <c r="I245" s="154"/>
      <c r="L245" s="150"/>
      <c r="M245" s="155"/>
      <c r="T245" s="156"/>
      <c r="AT245" s="151" t="s">
        <v>258</v>
      </c>
      <c r="AU245" s="151" t="s">
        <v>81</v>
      </c>
      <c r="AV245" s="12" t="s">
        <v>81</v>
      </c>
      <c r="AW245" s="12" t="s">
        <v>32</v>
      </c>
      <c r="AX245" s="12" t="s">
        <v>79</v>
      </c>
      <c r="AY245" s="151" t="s">
        <v>134</v>
      </c>
    </row>
    <row r="246" spans="2:65" s="1" customFormat="1" ht="16.5" customHeight="1">
      <c r="B246" s="127"/>
      <c r="C246" s="167" t="s">
        <v>729</v>
      </c>
      <c r="D246" s="167" t="s">
        <v>595</v>
      </c>
      <c r="E246" s="168" t="s">
        <v>1360</v>
      </c>
      <c r="F246" s="169" t="s">
        <v>1361</v>
      </c>
      <c r="G246" s="170" t="s">
        <v>324</v>
      </c>
      <c r="H246" s="171">
        <v>1</v>
      </c>
      <c r="I246" s="172"/>
      <c r="J246" s="173">
        <f>ROUND(I246*H246,2)</f>
        <v>0</v>
      </c>
      <c r="K246" s="169" t="s">
        <v>141</v>
      </c>
      <c r="L246" s="174"/>
      <c r="M246" s="175" t="s">
        <v>3</v>
      </c>
      <c r="N246" s="176" t="s">
        <v>42</v>
      </c>
      <c r="P246" s="137">
        <f>O246*H246</f>
        <v>0</v>
      </c>
      <c r="Q246" s="137">
        <v>2.0999999999999999E-3</v>
      </c>
      <c r="R246" s="137">
        <f>Q246*H246</f>
        <v>2.0999999999999999E-3</v>
      </c>
      <c r="S246" s="137">
        <v>0</v>
      </c>
      <c r="T246" s="138">
        <f>S246*H246</f>
        <v>0</v>
      </c>
      <c r="AR246" s="139" t="s">
        <v>179</v>
      </c>
      <c r="AT246" s="139" t="s">
        <v>595</v>
      </c>
      <c r="AU246" s="139" t="s">
        <v>81</v>
      </c>
      <c r="AY246" s="17" t="s">
        <v>134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7" t="s">
        <v>79</v>
      </c>
      <c r="BK246" s="140">
        <f>ROUND(I246*H246,2)</f>
        <v>0</v>
      </c>
      <c r="BL246" s="17" t="s">
        <v>157</v>
      </c>
      <c r="BM246" s="139" t="s">
        <v>1362</v>
      </c>
    </row>
    <row r="247" spans="2:65" s="1" customFormat="1" ht="24.2" customHeight="1">
      <c r="B247" s="127"/>
      <c r="C247" s="128" t="s">
        <v>732</v>
      </c>
      <c r="D247" s="128" t="s">
        <v>137</v>
      </c>
      <c r="E247" s="129" t="s">
        <v>1363</v>
      </c>
      <c r="F247" s="130" t="s">
        <v>1364</v>
      </c>
      <c r="G247" s="131" t="s">
        <v>324</v>
      </c>
      <c r="H247" s="132">
        <v>1</v>
      </c>
      <c r="I247" s="133"/>
      <c r="J247" s="134">
        <f>ROUND(I247*H247,2)</f>
        <v>0</v>
      </c>
      <c r="K247" s="130" t="s">
        <v>141</v>
      </c>
      <c r="L247" s="32"/>
      <c r="M247" s="135" t="s">
        <v>3</v>
      </c>
      <c r="N247" s="136" t="s">
        <v>42</v>
      </c>
      <c r="P247" s="137">
        <f>O247*H247</f>
        <v>0</v>
      </c>
      <c r="Q247" s="137">
        <v>6.9999999999999994E-5</v>
      </c>
      <c r="R247" s="137">
        <f>Q247*H247</f>
        <v>6.9999999999999994E-5</v>
      </c>
      <c r="S247" s="137">
        <v>0</v>
      </c>
      <c r="T247" s="138">
        <f>S247*H247</f>
        <v>0</v>
      </c>
      <c r="AR247" s="139" t="s">
        <v>157</v>
      </c>
      <c r="AT247" s="139" t="s">
        <v>137</v>
      </c>
      <c r="AU247" s="139" t="s">
        <v>81</v>
      </c>
      <c r="AY247" s="17" t="s">
        <v>134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79</v>
      </c>
      <c r="BK247" s="140">
        <f>ROUND(I247*H247,2)</f>
        <v>0</v>
      </c>
      <c r="BL247" s="17" t="s">
        <v>157</v>
      </c>
      <c r="BM247" s="139" t="s">
        <v>1365</v>
      </c>
    </row>
    <row r="248" spans="2:65" s="1" customFormat="1">
      <c r="B248" s="32"/>
      <c r="D248" s="141" t="s">
        <v>144</v>
      </c>
      <c r="F248" s="142" t="s">
        <v>1366</v>
      </c>
      <c r="I248" s="143"/>
      <c r="L248" s="32"/>
      <c r="M248" s="144"/>
      <c r="T248" s="53"/>
      <c r="AT248" s="17" t="s">
        <v>144</v>
      </c>
      <c r="AU248" s="17" t="s">
        <v>81</v>
      </c>
    </row>
    <row r="249" spans="2:65" s="12" customFormat="1">
      <c r="B249" s="150"/>
      <c r="D249" s="145" t="s">
        <v>258</v>
      </c>
      <c r="E249" s="151" t="s">
        <v>3</v>
      </c>
      <c r="F249" s="152" t="s">
        <v>79</v>
      </c>
      <c r="H249" s="153">
        <v>1</v>
      </c>
      <c r="I249" s="154"/>
      <c r="L249" s="150"/>
      <c r="M249" s="155"/>
      <c r="T249" s="156"/>
      <c r="AT249" s="151" t="s">
        <v>258</v>
      </c>
      <c r="AU249" s="151" t="s">
        <v>81</v>
      </c>
      <c r="AV249" s="12" t="s">
        <v>81</v>
      </c>
      <c r="AW249" s="12" t="s">
        <v>32</v>
      </c>
      <c r="AX249" s="12" t="s">
        <v>79</v>
      </c>
      <c r="AY249" s="151" t="s">
        <v>134</v>
      </c>
    </row>
    <row r="250" spans="2:65" s="1" customFormat="1" ht="16.5" customHeight="1">
      <c r="B250" s="127"/>
      <c r="C250" s="167" t="s">
        <v>737</v>
      </c>
      <c r="D250" s="167" t="s">
        <v>595</v>
      </c>
      <c r="E250" s="168" t="s">
        <v>1367</v>
      </c>
      <c r="F250" s="169" t="s">
        <v>1368</v>
      </c>
      <c r="G250" s="170" t="s">
        <v>324</v>
      </c>
      <c r="H250" s="171">
        <v>1</v>
      </c>
      <c r="I250" s="172"/>
      <c r="J250" s="173">
        <f>ROUND(I250*H250,2)</f>
        <v>0</v>
      </c>
      <c r="K250" s="169" t="s">
        <v>141</v>
      </c>
      <c r="L250" s="174"/>
      <c r="M250" s="175" t="s">
        <v>3</v>
      </c>
      <c r="N250" s="176" t="s">
        <v>42</v>
      </c>
      <c r="P250" s="137">
        <f>O250*H250</f>
        <v>0</v>
      </c>
      <c r="Q250" s="137">
        <v>3.7000000000000002E-3</v>
      </c>
      <c r="R250" s="137">
        <f>Q250*H250</f>
        <v>3.7000000000000002E-3</v>
      </c>
      <c r="S250" s="137">
        <v>0</v>
      </c>
      <c r="T250" s="138">
        <f>S250*H250</f>
        <v>0</v>
      </c>
      <c r="AR250" s="139" t="s">
        <v>179</v>
      </c>
      <c r="AT250" s="139" t="s">
        <v>595</v>
      </c>
      <c r="AU250" s="139" t="s">
        <v>81</v>
      </c>
      <c r="AY250" s="17" t="s">
        <v>134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79</v>
      </c>
      <c r="BK250" s="140">
        <f>ROUND(I250*H250,2)</f>
        <v>0</v>
      </c>
      <c r="BL250" s="17" t="s">
        <v>157</v>
      </c>
      <c r="BM250" s="139" t="s">
        <v>1369</v>
      </c>
    </row>
    <row r="251" spans="2:65" s="1" customFormat="1" ht="16.5" customHeight="1">
      <c r="B251" s="127"/>
      <c r="C251" s="128" t="s">
        <v>741</v>
      </c>
      <c r="D251" s="128" t="s">
        <v>137</v>
      </c>
      <c r="E251" s="129" t="s">
        <v>1370</v>
      </c>
      <c r="F251" s="130" t="s">
        <v>1371</v>
      </c>
      <c r="G251" s="131" t="s">
        <v>324</v>
      </c>
      <c r="H251" s="132">
        <v>2</v>
      </c>
      <c r="I251" s="133"/>
      <c r="J251" s="134">
        <f>ROUND(I251*H251,2)</f>
        <v>0</v>
      </c>
      <c r="K251" s="130" t="s">
        <v>141</v>
      </c>
      <c r="L251" s="32"/>
      <c r="M251" s="135" t="s">
        <v>3</v>
      </c>
      <c r="N251" s="136" t="s">
        <v>42</v>
      </c>
      <c r="P251" s="137">
        <f>O251*H251</f>
        <v>0</v>
      </c>
      <c r="Q251" s="137">
        <v>1.0189999999999999E-2</v>
      </c>
      <c r="R251" s="137">
        <f>Q251*H251</f>
        <v>2.0379999999999999E-2</v>
      </c>
      <c r="S251" s="137">
        <v>0</v>
      </c>
      <c r="T251" s="138">
        <f>S251*H251</f>
        <v>0</v>
      </c>
      <c r="AR251" s="139" t="s">
        <v>157</v>
      </c>
      <c r="AT251" s="139" t="s">
        <v>137</v>
      </c>
      <c r="AU251" s="139" t="s">
        <v>81</v>
      </c>
      <c r="AY251" s="17" t="s">
        <v>134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7" t="s">
        <v>79</v>
      </c>
      <c r="BK251" s="140">
        <f>ROUND(I251*H251,2)</f>
        <v>0</v>
      </c>
      <c r="BL251" s="17" t="s">
        <v>157</v>
      </c>
      <c r="BM251" s="139" t="s">
        <v>1372</v>
      </c>
    </row>
    <row r="252" spans="2:65" s="1" customFormat="1">
      <c r="B252" s="32"/>
      <c r="D252" s="141" t="s">
        <v>144</v>
      </c>
      <c r="F252" s="142" t="s">
        <v>1373</v>
      </c>
      <c r="I252" s="143"/>
      <c r="L252" s="32"/>
      <c r="M252" s="144"/>
      <c r="T252" s="53"/>
      <c r="AT252" s="17" t="s">
        <v>144</v>
      </c>
      <c r="AU252" s="17" t="s">
        <v>81</v>
      </c>
    </row>
    <row r="253" spans="2:65" s="12" customFormat="1">
      <c r="B253" s="150"/>
      <c r="D253" s="145" t="s">
        <v>258</v>
      </c>
      <c r="E253" s="151" t="s">
        <v>3</v>
      </c>
      <c r="F253" s="152" t="s">
        <v>81</v>
      </c>
      <c r="H253" s="153">
        <v>2</v>
      </c>
      <c r="I253" s="154"/>
      <c r="L253" s="150"/>
      <c r="M253" s="155"/>
      <c r="T253" s="156"/>
      <c r="AT253" s="151" t="s">
        <v>258</v>
      </c>
      <c r="AU253" s="151" t="s">
        <v>81</v>
      </c>
      <c r="AV253" s="12" t="s">
        <v>81</v>
      </c>
      <c r="AW253" s="12" t="s">
        <v>32</v>
      </c>
      <c r="AX253" s="12" t="s">
        <v>79</v>
      </c>
      <c r="AY253" s="151" t="s">
        <v>134</v>
      </c>
    </row>
    <row r="254" spans="2:65" s="1" customFormat="1" ht="16.5" customHeight="1">
      <c r="B254" s="127"/>
      <c r="C254" s="167" t="s">
        <v>746</v>
      </c>
      <c r="D254" s="167" t="s">
        <v>595</v>
      </c>
      <c r="E254" s="168" t="s">
        <v>1374</v>
      </c>
      <c r="F254" s="169" t="s">
        <v>1375</v>
      </c>
      <c r="G254" s="170" t="s">
        <v>324</v>
      </c>
      <c r="H254" s="171">
        <v>2</v>
      </c>
      <c r="I254" s="172"/>
      <c r="J254" s="173">
        <f>ROUND(I254*H254,2)</f>
        <v>0</v>
      </c>
      <c r="K254" s="169" t="s">
        <v>141</v>
      </c>
      <c r="L254" s="174"/>
      <c r="M254" s="175" t="s">
        <v>3</v>
      </c>
      <c r="N254" s="176" t="s">
        <v>42</v>
      </c>
      <c r="P254" s="137">
        <f>O254*H254</f>
        <v>0</v>
      </c>
      <c r="Q254" s="137">
        <v>1.0129999999999999</v>
      </c>
      <c r="R254" s="137">
        <f>Q254*H254</f>
        <v>2.0259999999999998</v>
      </c>
      <c r="S254" s="137">
        <v>0</v>
      </c>
      <c r="T254" s="138">
        <f>S254*H254</f>
        <v>0</v>
      </c>
      <c r="AR254" s="139" t="s">
        <v>179</v>
      </c>
      <c r="AT254" s="139" t="s">
        <v>595</v>
      </c>
      <c r="AU254" s="139" t="s">
        <v>81</v>
      </c>
      <c r="AY254" s="17" t="s">
        <v>134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79</v>
      </c>
      <c r="BK254" s="140">
        <f>ROUND(I254*H254,2)</f>
        <v>0</v>
      </c>
      <c r="BL254" s="17" t="s">
        <v>157</v>
      </c>
      <c r="BM254" s="139" t="s">
        <v>1376</v>
      </c>
    </row>
    <row r="255" spans="2:65" s="1" customFormat="1" ht="16.5" customHeight="1">
      <c r="B255" s="127"/>
      <c r="C255" s="128" t="s">
        <v>752</v>
      </c>
      <c r="D255" s="128" t="s">
        <v>137</v>
      </c>
      <c r="E255" s="129" t="s">
        <v>1370</v>
      </c>
      <c r="F255" s="130" t="s">
        <v>1371</v>
      </c>
      <c r="G255" s="131" t="s">
        <v>324</v>
      </c>
      <c r="H255" s="132">
        <v>2</v>
      </c>
      <c r="I255" s="133"/>
      <c r="J255" s="134">
        <f>ROUND(I255*H255,2)</f>
        <v>0</v>
      </c>
      <c r="K255" s="130" t="s">
        <v>141</v>
      </c>
      <c r="L255" s="32"/>
      <c r="M255" s="135" t="s">
        <v>3</v>
      </c>
      <c r="N255" s="136" t="s">
        <v>42</v>
      </c>
      <c r="P255" s="137">
        <f>O255*H255</f>
        <v>0</v>
      </c>
      <c r="Q255" s="137">
        <v>1.0189999999999999E-2</v>
      </c>
      <c r="R255" s="137">
        <f>Q255*H255</f>
        <v>2.0379999999999999E-2</v>
      </c>
      <c r="S255" s="137">
        <v>0</v>
      </c>
      <c r="T255" s="138">
        <f>S255*H255</f>
        <v>0</v>
      </c>
      <c r="AR255" s="139" t="s">
        <v>157</v>
      </c>
      <c r="AT255" s="139" t="s">
        <v>137</v>
      </c>
      <c r="AU255" s="139" t="s">
        <v>81</v>
      </c>
      <c r="AY255" s="17" t="s">
        <v>134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7" t="s">
        <v>79</v>
      </c>
      <c r="BK255" s="140">
        <f>ROUND(I255*H255,2)</f>
        <v>0</v>
      </c>
      <c r="BL255" s="17" t="s">
        <v>157</v>
      </c>
      <c r="BM255" s="139" t="s">
        <v>1377</v>
      </c>
    </row>
    <row r="256" spans="2:65" s="1" customFormat="1">
      <c r="B256" s="32"/>
      <c r="D256" s="141" t="s">
        <v>144</v>
      </c>
      <c r="F256" s="142" t="s">
        <v>1373</v>
      </c>
      <c r="I256" s="143"/>
      <c r="L256" s="32"/>
      <c r="M256" s="144"/>
      <c r="T256" s="53"/>
      <c r="AT256" s="17" t="s">
        <v>144</v>
      </c>
      <c r="AU256" s="17" t="s">
        <v>81</v>
      </c>
    </row>
    <row r="257" spans="2:65" s="1" customFormat="1" ht="16.5" customHeight="1">
      <c r="B257" s="127"/>
      <c r="C257" s="167" t="s">
        <v>758</v>
      </c>
      <c r="D257" s="167" t="s">
        <v>595</v>
      </c>
      <c r="E257" s="168" t="s">
        <v>1378</v>
      </c>
      <c r="F257" s="169" t="s">
        <v>1379</v>
      </c>
      <c r="G257" s="170" t="s">
        <v>324</v>
      </c>
      <c r="H257" s="171">
        <v>2</v>
      </c>
      <c r="I257" s="172"/>
      <c r="J257" s="173">
        <f>ROUND(I257*H257,2)</f>
        <v>0</v>
      </c>
      <c r="K257" s="169" t="s">
        <v>141</v>
      </c>
      <c r="L257" s="174"/>
      <c r="M257" s="175" t="s">
        <v>3</v>
      </c>
      <c r="N257" s="176" t="s">
        <v>42</v>
      </c>
      <c r="P257" s="137">
        <f>O257*H257</f>
        <v>0</v>
      </c>
      <c r="Q257" s="137">
        <v>0.50600000000000001</v>
      </c>
      <c r="R257" s="137">
        <f>Q257*H257</f>
        <v>1.012</v>
      </c>
      <c r="S257" s="137">
        <v>0</v>
      </c>
      <c r="T257" s="138">
        <f>S257*H257</f>
        <v>0</v>
      </c>
      <c r="AR257" s="139" t="s">
        <v>179</v>
      </c>
      <c r="AT257" s="139" t="s">
        <v>595</v>
      </c>
      <c r="AU257" s="139" t="s">
        <v>81</v>
      </c>
      <c r="AY257" s="17" t="s">
        <v>134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79</v>
      </c>
      <c r="BK257" s="140">
        <f>ROUND(I257*H257,2)</f>
        <v>0</v>
      </c>
      <c r="BL257" s="17" t="s">
        <v>157</v>
      </c>
      <c r="BM257" s="139" t="s">
        <v>1380</v>
      </c>
    </row>
    <row r="258" spans="2:65" s="1" customFormat="1" ht="16.5" customHeight="1">
      <c r="B258" s="127"/>
      <c r="C258" s="128" t="s">
        <v>762</v>
      </c>
      <c r="D258" s="128" t="s">
        <v>137</v>
      </c>
      <c r="E258" s="129" t="s">
        <v>1370</v>
      </c>
      <c r="F258" s="130" t="s">
        <v>1371</v>
      </c>
      <c r="G258" s="131" t="s">
        <v>324</v>
      </c>
      <c r="H258" s="132">
        <v>2</v>
      </c>
      <c r="I258" s="133"/>
      <c r="J258" s="134">
        <f>ROUND(I258*H258,2)</f>
        <v>0</v>
      </c>
      <c r="K258" s="130" t="s">
        <v>141</v>
      </c>
      <c r="L258" s="32"/>
      <c r="M258" s="135" t="s">
        <v>3</v>
      </c>
      <c r="N258" s="136" t="s">
        <v>42</v>
      </c>
      <c r="P258" s="137">
        <f>O258*H258</f>
        <v>0</v>
      </c>
      <c r="Q258" s="137">
        <v>1.0189999999999999E-2</v>
      </c>
      <c r="R258" s="137">
        <f>Q258*H258</f>
        <v>2.0379999999999999E-2</v>
      </c>
      <c r="S258" s="137">
        <v>0</v>
      </c>
      <c r="T258" s="138">
        <f>S258*H258</f>
        <v>0</v>
      </c>
      <c r="AR258" s="139" t="s">
        <v>157</v>
      </c>
      <c r="AT258" s="139" t="s">
        <v>137</v>
      </c>
      <c r="AU258" s="139" t="s">
        <v>81</v>
      </c>
      <c r="AY258" s="17" t="s">
        <v>134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7" t="s">
        <v>79</v>
      </c>
      <c r="BK258" s="140">
        <f>ROUND(I258*H258,2)</f>
        <v>0</v>
      </c>
      <c r="BL258" s="17" t="s">
        <v>157</v>
      </c>
      <c r="BM258" s="139" t="s">
        <v>1381</v>
      </c>
    </row>
    <row r="259" spans="2:65" s="1" customFormat="1">
      <c r="B259" s="32"/>
      <c r="D259" s="141" t="s">
        <v>144</v>
      </c>
      <c r="F259" s="142" t="s">
        <v>1373</v>
      </c>
      <c r="I259" s="143"/>
      <c r="L259" s="32"/>
      <c r="M259" s="144"/>
      <c r="T259" s="53"/>
      <c r="AT259" s="17" t="s">
        <v>144</v>
      </c>
      <c r="AU259" s="17" t="s">
        <v>81</v>
      </c>
    </row>
    <row r="260" spans="2:65" s="1" customFormat="1" ht="16.5" customHeight="1">
      <c r="B260" s="127"/>
      <c r="C260" s="167" t="s">
        <v>766</v>
      </c>
      <c r="D260" s="167" t="s">
        <v>595</v>
      </c>
      <c r="E260" s="168" t="s">
        <v>1382</v>
      </c>
      <c r="F260" s="169" t="s">
        <v>1383</v>
      </c>
      <c r="G260" s="170" t="s">
        <v>324</v>
      </c>
      <c r="H260" s="171">
        <v>2</v>
      </c>
      <c r="I260" s="172"/>
      <c r="J260" s="173">
        <f>ROUND(I260*H260,2)</f>
        <v>0</v>
      </c>
      <c r="K260" s="169" t="s">
        <v>141</v>
      </c>
      <c r="L260" s="174"/>
      <c r="M260" s="175" t="s">
        <v>3</v>
      </c>
      <c r="N260" s="176" t="s">
        <v>42</v>
      </c>
      <c r="P260" s="137">
        <f>O260*H260</f>
        <v>0</v>
      </c>
      <c r="Q260" s="137">
        <v>0.254</v>
      </c>
      <c r="R260" s="137">
        <f>Q260*H260</f>
        <v>0.50800000000000001</v>
      </c>
      <c r="S260" s="137">
        <v>0</v>
      </c>
      <c r="T260" s="138">
        <f>S260*H260</f>
        <v>0</v>
      </c>
      <c r="AR260" s="139" t="s">
        <v>179</v>
      </c>
      <c r="AT260" s="139" t="s">
        <v>595</v>
      </c>
      <c r="AU260" s="139" t="s">
        <v>81</v>
      </c>
      <c r="AY260" s="17" t="s">
        <v>134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7" t="s">
        <v>79</v>
      </c>
      <c r="BK260" s="140">
        <f>ROUND(I260*H260,2)</f>
        <v>0</v>
      </c>
      <c r="BL260" s="17" t="s">
        <v>157</v>
      </c>
      <c r="BM260" s="139" t="s">
        <v>1384</v>
      </c>
    </row>
    <row r="261" spans="2:65" s="1" customFormat="1" ht="16.5" customHeight="1">
      <c r="B261" s="127"/>
      <c r="C261" s="128" t="s">
        <v>771</v>
      </c>
      <c r="D261" s="128" t="s">
        <v>137</v>
      </c>
      <c r="E261" s="129" t="s">
        <v>1385</v>
      </c>
      <c r="F261" s="130" t="s">
        <v>1386</v>
      </c>
      <c r="G261" s="131" t="s">
        <v>324</v>
      </c>
      <c r="H261" s="132">
        <v>2</v>
      </c>
      <c r="I261" s="133"/>
      <c r="J261" s="134">
        <f>ROUND(I261*H261,2)</f>
        <v>0</v>
      </c>
      <c r="K261" s="130" t="s">
        <v>141</v>
      </c>
      <c r="L261" s="32"/>
      <c r="M261" s="135" t="s">
        <v>3</v>
      </c>
      <c r="N261" s="136" t="s">
        <v>42</v>
      </c>
      <c r="P261" s="137">
        <f>O261*H261</f>
        <v>0</v>
      </c>
      <c r="Q261" s="137">
        <v>1.248E-2</v>
      </c>
      <c r="R261" s="137">
        <f>Q261*H261</f>
        <v>2.496E-2</v>
      </c>
      <c r="S261" s="137">
        <v>0</v>
      </c>
      <c r="T261" s="138">
        <f>S261*H261</f>
        <v>0</v>
      </c>
      <c r="AR261" s="139" t="s">
        <v>157</v>
      </c>
      <c r="AT261" s="139" t="s">
        <v>137</v>
      </c>
      <c r="AU261" s="139" t="s">
        <v>81</v>
      </c>
      <c r="AY261" s="17" t="s">
        <v>134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7" t="s">
        <v>79</v>
      </c>
      <c r="BK261" s="140">
        <f>ROUND(I261*H261,2)</f>
        <v>0</v>
      </c>
      <c r="BL261" s="17" t="s">
        <v>157</v>
      </c>
      <c r="BM261" s="139" t="s">
        <v>1387</v>
      </c>
    </row>
    <row r="262" spans="2:65" s="1" customFormat="1">
      <c r="B262" s="32"/>
      <c r="D262" s="141" t="s">
        <v>144</v>
      </c>
      <c r="F262" s="142" t="s">
        <v>1388</v>
      </c>
      <c r="I262" s="143"/>
      <c r="L262" s="32"/>
      <c r="M262" s="144"/>
      <c r="T262" s="53"/>
      <c r="AT262" s="17" t="s">
        <v>144</v>
      </c>
      <c r="AU262" s="17" t="s">
        <v>81</v>
      </c>
    </row>
    <row r="263" spans="2:65" s="1" customFormat="1" ht="16.5" customHeight="1">
      <c r="B263" s="127"/>
      <c r="C263" s="167" t="s">
        <v>776</v>
      </c>
      <c r="D263" s="167" t="s">
        <v>595</v>
      </c>
      <c r="E263" s="168" t="s">
        <v>1389</v>
      </c>
      <c r="F263" s="169" t="s">
        <v>1390</v>
      </c>
      <c r="G263" s="170" t="s">
        <v>324</v>
      </c>
      <c r="H263" s="171">
        <v>2</v>
      </c>
      <c r="I263" s="172"/>
      <c r="J263" s="173">
        <f>ROUND(I263*H263,2)</f>
        <v>0</v>
      </c>
      <c r="K263" s="169" t="s">
        <v>141</v>
      </c>
      <c r="L263" s="174"/>
      <c r="M263" s="175" t="s">
        <v>3</v>
      </c>
      <c r="N263" s="176" t="s">
        <v>42</v>
      </c>
      <c r="P263" s="137">
        <f>O263*H263</f>
        <v>0</v>
      </c>
      <c r="Q263" s="137">
        <v>0.54800000000000004</v>
      </c>
      <c r="R263" s="137">
        <f>Q263*H263</f>
        <v>1.0960000000000001</v>
      </c>
      <c r="S263" s="137">
        <v>0</v>
      </c>
      <c r="T263" s="138">
        <f>S263*H263</f>
        <v>0</v>
      </c>
      <c r="AR263" s="139" t="s">
        <v>179</v>
      </c>
      <c r="AT263" s="139" t="s">
        <v>595</v>
      </c>
      <c r="AU263" s="139" t="s">
        <v>81</v>
      </c>
      <c r="AY263" s="17" t="s">
        <v>134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79</v>
      </c>
      <c r="BK263" s="140">
        <f>ROUND(I263*H263,2)</f>
        <v>0</v>
      </c>
      <c r="BL263" s="17" t="s">
        <v>157</v>
      </c>
      <c r="BM263" s="139" t="s">
        <v>1391</v>
      </c>
    </row>
    <row r="264" spans="2:65" s="1" customFormat="1" ht="16.5" customHeight="1">
      <c r="B264" s="127"/>
      <c r="C264" s="128" t="s">
        <v>781</v>
      </c>
      <c r="D264" s="128" t="s">
        <v>137</v>
      </c>
      <c r="E264" s="129" t="s">
        <v>1392</v>
      </c>
      <c r="F264" s="130" t="s">
        <v>1393</v>
      </c>
      <c r="G264" s="131" t="s">
        <v>324</v>
      </c>
      <c r="H264" s="132">
        <v>2</v>
      </c>
      <c r="I264" s="133"/>
      <c r="J264" s="134">
        <f>ROUND(I264*H264,2)</f>
        <v>0</v>
      </c>
      <c r="K264" s="130" t="s">
        <v>141</v>
      </c>
      <c r="L264" s="32"/>
      <c r="M264" s="135" t="s">
        <v>3</v>
      </c>
      <c r="N264" s="136" t="s">
        <v>42</v>
      </c>
      <c r="P264" s="137">
        <f>O264*H264</f>
        <v>0</v>
      </c>
      <c r="Q264" s="137">
        <v>2.8539999999999999E-2</v>
      </c>
      <c r="R264" s="137">
        <f>Q264*H264</f>
        <v>5.7079999999999999E-2</v>
      </c>
      <c r="S264" s="137">
        <v>0</v>
      </c>
      <c r="T264" s="138">
        <f>S264*H264</f>
        <v>0</v>
      </c>
      <c r="AR264" s="139" t="s">
        <v>157</v>
      </c>
      <c r="AT264" s="139" t="s">
        <v>137</v>
      </c>
      <c r="AU264" s="139" t="s">
        <v>81</v>
      </c>
      <c r="AY264" s="17" t="s">
        <v>134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79</v>
      </c>
      <c r="BK264" s="140">
        <f>ROUND(I264*H264,2)</f>
        <v>0</v>
      </c>
      <c r="BL264" s="17" t="s">
        <v>157</v>
      </c>
      <c r="BM264" s="139" t="s">
        <v>1394</v>
      </c>
    </row>
    <row r="265" spans="2:65" s="1" customFormat="1">
      <c r="B265" s="32"/>
      <c r="D265" s="141" t="s">
        <v>144</v>
      </c>
      <c r="F265" s="142" t="s">
        <v>1395</v>
      </c>
      <c r="I265" s="143"/>
      <c r="L265" s="32"/>
      <c r="M265" s="144"/>
      <c r="T265" s="53"/>
      <c r="AT265" s="17" t="s">
        <v>144</v>
      </c>
      <c r="AU265" s="17" t="s">
        <v>81</v>
      </c>
    </row>
    <row r="266" spans="2:65" s="12" customFormat="1">
      <c r="B266" s="150"/>
      <c r="D266" s="145" t="s">
        <v>258</v>
      </c>
      <c r="E266" s="151" t="s">
        <v>3</v>
      </c>
      <c r="F266" s="152" t="s">
        <v>81</v>
      </c>
      <c r="H266" s="153">
        <v>2</v>
      </c>
      <c r="I266" s="154"/>
      <c r="L266" s="150"/>
      <c r="M266" s="155"/>
      <c r="T266" s="156"/>
      <c r="AT266" s="151" t="s">
        <v>258</v>
      </c>
      <c r="AU266" s="151" t="s">
        <v>81</v>
      </c>
      <c r="AV266" s="12" t="s">
        <v>81</v>
      </c>
      <c r="AW266" s="12" t="s">
        <v>32</v>
      </c>
      <c r="AX266" s="12" t="s">
        <v>79</v>
      </c>
      <c r="AY266" s="151" t="s">
        <v>134</v>
      </c>
    </row>
    <row r="267" spans="2:65" s="1" customFormat="1" ht="16.5" customHeight="1">
      <c r="B267" s="127"/>
      <c r="C267" s="167" t="s">
        <v>787</v>
      </c>
      <c r="D267" s="167" t="s">
        <v>595</v>
      </c>
      <c r="E267" s="168" t="s">
        <v>1396</v>
      </c>
      <c r="F267" s="169" t="s">
        <v>1397</v>
      </c>
      <c r="G267" s="170" t="s">
        <v>324</v>
      </c>
      <c r="H267" s="171">
        <v>2</v>
      </c>
      <c r="I267" s="172"/>
      <c r="J267" s="173">
        <f>ROUND(I267*H267,2)</f>
        <v>0</v>
      </c>
      <c r="K267" s="169" t="s">
        <v>141</v>
      </c>
      <c r="L267" s="174"/>
      <c r="M267" s="175" t="s">
        <v>3</v>
      </c>
      <c r="N267" s="176" t="s">
        <v>42</v>
      </c>
      <c r="P267" s="137">
        <f>O267*H267</f>
        <v>0</v>
      </c>
      <c r="Q267" s="137">
        <v>2.1</v>
      </c>
      <c r="R267" s="137">
        <f>Q267*H267</f>
        <v>4.2</v>
      </c>
      <c r="S267" s="137">
        <v>0</v>
      </c>
      <c r="T267" s="138">
        <f>S267*H267</f>
        <v>0</v>
      </c>
      <c r="AR267" s="139" t="s">
        <v>179</v>
      </c>
      <c r="AT267" s="139" t="s">
        <v>595</v>
      </c>
      <c r="AU267" s="139" t="s">
        <v>81</v>
      </c>
      <c r="AY267" s="17" t="s">
        <v>134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79</v>
      </c>
      <c r="BK267" s="140">
        <f>ROUND(I267*H267,2)</f>
        <v>0</v>
      </c>
      <c r="BL267" s="17" t="s">
        <v>157</v>
      </c>
      <c r="BM267" s="139" t="s">
        <v>1398</v>
      </c>
    </row>
    <row r="268" spans="2:65" s="1" customFormat="1" ht="24.2" customHeight="1">
      <c r="B268" s="127"/>
      <c r="C268" s="128" t="s">
        <v>792</v>
      </c>
      <c r="D268" s="128" t="s">
        <v>137</v>
      </c>
      <c r="E268" s="129" t="s">
        <v>1399</v>
      </c>
      <c r="F268" s="130" t="s">
        <v>1400</v>
      </c>
      <c r="G268" s="131" t="s">
        <v>324</v>
      </c>
      <c r="H268" s="132">
        <v>2</v>
      </c>
      <c r="I268" s="133"/>
      <c r="J268" s="134">
        <f>ROUND(I268*H268,2)</f>
        <v>0</v>
      </c>
      <c r="K268" s="130" t="s">
        <v>141</v>
      </c>
      <c r="L268" s="32"/>
      <c r="M268" s="135" t="s">
        <v>3</v>
      </c>
      <c r="N268" s="136" t="s">
        <v>42</v>
      </c>
      <c r="P268" s="137">
        <f>O268*H268</f>
        <v>0</v>
      </c>
      <c r="Q268" s="137">
        <v>0.15321000000000001</v>
      </c>
      <c r="R268" s="137">
        <f>Q268*H268</f>
        <v>0.30642000000000003</v>
      </c>
      <c r="S268" s="137">
        <v>0</v>
      </c>
      <c r="T268" s="138">
        <f>S268*H268</f>
        <v>0</v>
      </c>
      <c r="AR268" s="139" t="s">
        <v>157</v>
      </c>
      <c r="AT268" s="139" t="s">
        <v>137</v>
      </c>
      <c r="AU268" s="139" t="s">
        <v>81</v>
      </c>
      <c r="AY268" s="17" t="s">
        <v>134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79</v>
      </c>
      <c r="BK268" s="140">
        <f>ROUND(I268*H268,2)</f>
        <v>0</v>
      </c>
      <c r="BL268" s="17" t="s">
        <v>157</v>
      </c>
      <c r="BM268" s="139" t="s">
        <v>1401</v>
      </c>
    </row>
    <row r="269" spans="2:65" s="1" customFormat="1">
      <c r="B269" s="32"/>
      <c r="D269" s="141" t="s">
        <v>144</v>
      </c>
      <c r="F269" s="142" t="s">
        <v>1402</v>
      </c>
      <c r="I269" s="143"/>
      <c r="L269" s="32"/>
      <c r="M269" s="144"/>
      <c r="T269" s="53"/>
      <c r="AT269" s="17" t="s">
        <v>144</v>
      </c>
      <c r="AU269" s="17" t="s">
        <v>81</v>
      </c>
    </row>
    <row r="270" spans="2:65" s="1" customFormat="1" ht="24.2" customHeight="1">
      <c r="B270" s="127"/>
      <c r="C270" s="128" t="s">
        <v>797</v>
      </c>
      <c r="D270" s="128" t="s">
        <v>137</v>
      </c>
      <c r="E270" s="129" t="s">
        <v>1403</v>
      </c>
      <c r="F270" s="130" t="s">
        <v>1404</v>
      </c>
      <c r="G270" s="131" t="s">
        <v>324</v>
      </c>
      <c r="H270" s="132">
        <v>4</v>
      </c>
      <c r="I270" s="133"/>
      <c r="J270" s="134">
        <f>ROUND(I270*H270,2)</f>
        <v>0</v>
      </c>
      <c r="K270" s="130" t="s">
        <v>141</v>
      </c>
      <c r="L270" s="32"/>
      <c r="M270" s="135" t="s">
        <v>3</v>
      </c>
      <c r="N270" s="136" t="s">
        <v>42</v>
      </c>
      <c r="P270" s="137">
        <f>O270*H270</f>
        <v>0</v>
      </c>
      <c r="Q270" s="137">
        <v>0.15345</v>
      </c>
      <c r="R270" s="137">
        <f>Q270*H270</f>
        <v>0.61380000000000001</v>
      </c>
      <c r="S270" s="137">
        <v>0</v>
      </c>
      <c r="T270" s="138">
        <f>S270*H270</f>
        <v>0</v>
      </c>
      <c r="AR270" s="139" t="s">
        <v>157</v>
      </c>
      <c r="AT270" s="139" t="s">
        <v>137</v>
      </c>
      <c r="AU270" s="139" t="s">
        <v>81</v>
      </c>
      <c r="AY270" s="17" t="s">
        <v>134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79</v>
      </c>
      <c r="BK270" s="140">
        <f>ROUND(I270*H270,2)</f>
        <v>0</v>
      </c>
      <c r="BL270" s="17" t="s">
        <v>157</v>
      </c>
      <c r="BM270" s="139" t="s">
        <v>1405</v>
      </c>
    </row>
    <row r="271" spans="2:65" s="1" customFormat="1">
      <c r="B271" s="32"/>
      <c r="D271" s="141" t="s">
        <v>144</v>
      </c>
      <c r="F271" s="142" t="s">
        <v>1406</v>
      </c>
      <c r="I271" s="143"/>
      <c r="L271" s="32"/>
      <c r="M271" s="144"/>
      <c r="T271" s="53"/>
      <c r="AT271" s="17" t="s">
        <v>144</v>
      </c>
      <c r="AU271" s="17" t="s">
        <v>81</v>
      </c>
    </row>
    <row r="272" spans="2:65" s="12" customFormat="1">
      <c r="B272" s="150"/>
      <c r="D272" s="145" t="s">
        <v>258</v>
      </c>
      <c r="E272" s="151" t="s">
        <v>3</v>
      </c>
      <c r="F272" s="152" t="s">
        <v>1407</v>
      </c>
      <c r="H272" s="153">
        <v>4</v>
      </c>
      <c r="I272" s="154"/>
      <c r="L272" s="150"/>
      <c r="M272" s="155"/>
      <c r="T272" s="156"/>
      <c r="AT272" s="151" t="s">
        <v>258</v>
      </c>
      <c r="AU272" s="151" t="s">
        <v>81</v>
      </c>
      <c r="AV272" s="12" t="s">
        <v>81</v>
      </c>
      <c r="AW272" s="12" t="s">
        <v>32</v>
      </c>
      <c r="AX272" s="12" t="s">
        <v>79</v>
      </c>
      <c r="AY272" s="151" t="s">
        <v>134</v>
      </c>
    </row>
    <row r="273" spans="2:65" s="1" customFormat="1" ht="24.2" customHeight="1">
      <c r="B273" s="127"/>
      <c r="C273" s="128" t="s">
        <v>803</v>
      </c>
      <c r="D273" s="128" t="s">
        <v>137</v>
      </c>
      <c r="E273" s="129" t="s">
        <v>1408</v>
      </c>
      <c r="F273" s="130" t="s">
        <v>1409</v>
      </c>
      <c r="G273" s="131" t="s">
        <v>324</v>
      </c>
      <c r="H273" s="132">
        <v>2</v>
      </c>
      <c r="I273" s="133"/>
      <c r="J273" s="134">
        <f>ROUND(I273*H273,2)</f>
        <v>0</v>
      </c>
      <c r="K273" s="130" t="s">
        <v>141</v>
      </c>
      <c r="L273" s="32"/>
      <c r="M273" s="135" t="s">
        <v>3</v>
      </c>
      <c r="N273" s="136" t="s">
        <v>42</v>
      </c>
      <c r="P273" s="137">
        <f>O273*H273</f>
        <v>0</v>
      </c>
      <c r="Q273" s="137">
        <v>1.6809999999999999E-2</v>
      </c>
      <c r="R273" s="137">
        <f>Q273*H273</f>
        <v>3.3619999999999997E-2</v>
      </c>
      <c r="S273" s="137">
        <v>0</v>
      </c>
      <c r="T273" s="138">
        <f>S273*H273</f>
        <v>0</v>
      </c>
      <c r="AR273" s="139" t="s">
        <v>157</v>
      </c>
      <c r="AT273" s="139" t="s">
        <v>137</v>
      </c>
      <c r="AU273" s="139" t="s">
        <v>81</v>
      </c>
      <c r="AY273" s="17" t="s">
        <v>134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7" t="s">
        <v>79</v>
      </c>
      <c r="BK273" s="140">
        <f>ROUND(I273*H273,2)</f>
        <v>0</v>
      </c>
      <c r="BL273" s="17" t="s">
        <v>157</v>
      </c>
      <c r="BM273" s="139" t="s">
        <v>1410</v>
      </c>
    </row>
    <row r="274" spans="2:65" s="1" customFormat="1">
      <c r="B274" s="32"/>
      <c r="D274" s="141" t="s">
        <v>144</v>
      </c>
      <c r="F274" s="142" t="s">
        <v>1411</v>
      </c>
      <c r="I274" s="143"/>
      <c r="L274" s="32"/>
      <c r="M274" s="144"/>
      <c r="T274" s="53"/>
      <c r="AT274" s="17" t="s">
        <v>144</v>
      </c>
      <c r="AU274" s="17" t="s">
        <v>81</v>
      </c>
    </row>
    <row r="275" spans="2:65" s="1" customFormat="1" ht="24.2" customHeight="1">
      <c r="B275" s="127"/>
      <c r="C275" s="128" t="s">
        <v>810</v>
      </c>
      <c r="D275" s="128" t="s">
        <v>137</v>
      </c>
      <c r="E275" s="129" t="s">
        <v>1408</v>
      </c>
      <c r="F275" s="130" t="s">
        <v>1409</v>
      </c>
      <c r="G275" s="131" t="s">
        <v>324</v>
      </c>
      <c r="H275" s="132">
        <v>4</v>
      </c>
      <c r="I275" s="133"/>
      <c r="J275" s="134">
        <f>ROUND(I275*H275,2)</f>
        <v>0</v>
      </c>
      <c r="K275" s="130" t="s">
        <v>141</v>
      </c>
      <c r="L275" s="32"/>
      <c r="M275" s="135" t="s">
        <v>3</v>
      </c>
      <c r="N275" s="136" t="s">
        <v>42</v>
      </c>
      <c r="P275" s="137">
        <f>O275*H275</f>
        <v>0</v>
      </c>
      <c r="Q275" s="137">
        <v>1.6809999999999999E-2</v>
      </c>
      <c r="R275" s="137">
        <f>Q275*H275</f>
        <v>6.7239999999999994E-2</v>
      </c>
      <c r="S275" s="137">
        <v>0</v>
      </c>
      <c r="T275" s="138">
        <f>S275*H275</f>
        <v>0</v>
      </c>
      <c r="AR275" s="139" t="s">
        <v>157</v>
      </c>
      <c r="AT275" s="139" t="s">
        <v>137</v>
      </c>
      <c r="AU275" s="139" t="s">
        <v>81</v>
      </c>
      <c r="AY275" s="17" t="s">
        <v>134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7" t="s">
        <v>79</v>
      </c>
      <c r="BK275" s="140">
        <f>ROUND(I275*H275,2)</f>
        <v>0</v>
      </c>
      <c r="BL275" s="17" t="s">
        <v>157</v>
      </c>
      <c r="BM275" s="139" t="s">
        <v>1412</v>
      </c>
    </row>
    <row r="276" spans="2:65" s="1" customFormat="1">
      <c r="B276" s="32"/>
      <c r="D276" s="141" t="s">
        <v>144</v>
      </c>
      <c r="F276" s="142" t="s">
        <v>1411</v>
      </c>
      <c r="I276" s="143"/>
      <c r="L276" s="32"/>
      <c r="M276" s="144"/>
      <c r="T276" s="53"/>
      <c r="AT276" s="17" t="s">
        <v>144</v>
      </c>
      <c r="AU276" s="17" t="s">
        <v>81</v>
      </c>
    </row>
    <row r="277" spans="2:65" s="12" customFormat="1">
      <c r="B277" s="150"/>
      <c r="D277" s="145" t="s">
        <v>258</v>
      </c>
      <c r="E277" s="151" t="s">
        <v>3</v>
      </c>
      <c r="F277" s="152" t="s">
        <v>1407</v>
      </c>
      <c r="H277" s="153">
        <v>4</v>
      </c>
      <c r="I277" s="154"/>
      <c r="L277" s="150"/>
      <c r="M277" s="155"/>
      <c r="T277" s="156"/>
      <c r="AT277" s="151" t="s">
        <v>258</v>
      </c>
      <c r="AU277" s="151" t="s">
        <v>81</v>
      </c>
      <c r="AV277" s="12" t="s">
        <v>81</v>
      </c>
      <c r="AW277" s="12" t="s">
        <v>32</v>
      </c>
      <c r="AX277" s="12" t="s">
        <v>79</v>
      </c>
      <c r="AY277" s="151" t="s">
        <v>134</v>
      </c>
    </row>
    <row r="278" spans="2:65" s="1" customFormat="1" ht="24.2" customHeight="1">
      <c r="B278" s="127"/>
      <c r="C278" s="128" t="s">
        <v>814</v>
      </c>
      <c r="D278" s="128" t="s">
        <v>137</v>
      </c>
      <c r="E278" s="129" t="s">
        <v>1413</v>
      </c>
      <c r="F278" s="130" t="s">
        <v>1414</v>
      </c>
      <c r="G278" s="131" t="s">
        <v>324</v>
      </c>
      <c r="H278" s="132">
        <v>2</v>
      </c>
      <c r="I278" s="133"/>
      <c r="J278" s="134">
        <f>ROUND(I278*H278,2)</f>
        <v>0</v>
      </c>
      <c r="K278" s="130" t="s">
        <v>141</v>
      </c>
      <c r="L278" s="32"/>
      <c r="M278" s="135" t="s">
        <v>3</v>
      </c>
      <c r="N278" s="136" t="s">
        <v>42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AR278" s="139" t="s">
        <v>157</v>
      </c>
      <c r="AT278" s="139" t="s">
        <v>137</v>
      </c>
      <c r="AU278" s="139" t="s">
        <v>81</v>
      </c>
      <c r="AY278" s="17" t="s">
        <v>134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79</v>
      </c>
      <c r="BK278" s="140">
        <f>ROUND(I278*H278,2)</f>
        <v>0</v>
      </c>
      <c r="BL278" s="17" t="s">
        <v>157</v>
      </c>
      <c r="BM278" s="139" t="s">
        <v>1415</v>
      </c>
    </row>
    <row r="279" spans="2:65" s="1" customFormat="1">
      <c r="B279" s="32"/>
      <c r="D279" s="141" t="s">
        <v>144</v>
      </c>
      <c r="F279" s="142" t="s">
        <v>1416</v>
      </c>
      <c r="I279" s="143"/>
      <c r="L279" s="32"/>
      <c r="M279" s="144"/>
      <c r="T279" s="53"/>
      <c r="AT279" s="17" t="s">
        <v>144</v>
      </c>
      <c r="AU279" s="17" t="s">
        <v>81</v>
      </c>
    </row>
    <row r="280" spans="2:65" s="1" customFormat="1" ht="24.2" customHeight="1">
      <c r="B280" s="127"/>
      <c r="C280" s="128" t="s">
        <v>1417</v>
      </c>
      <c r="D280" s="128" t="s">
        <v>137</v>
      </c>
      <c r="E280" s="129" t="s">
        <v>1413</v>
      </c>
      <c r="F280" s="130" t="s">
        <v>1414</v>
      </c>
      <c r="G280" s="131" t="s">
        <v>324</v>
      </c>
      <c r="H280" s="132">
        <v>4</v>
      </c>
      <c r="I280" s="133"/>
      <c r="J280" s="134">
        <f>ROUND(I280*H280,2)</f>
        <v>0</v>
      </c>
      <c r="K280" s="130" t="s">
        <v>141</v>
      </c>
      <c r="L280" s="32"/>
      <c r="M280" s="135" t="s">
        <v>3</v>
      </c>
      <c r="N280" s="136" t="s">
        <v>42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157</v>
      </c>
      <c r="AT280" s="139" t="s">
        <v>137</v>
      </c>
      <c r="AU280" s="139" t="s">
        <v>81</v>
      </c>
      <c r="AY280" s="17" t="s">
        <v>134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7" t="s">
        <v>79</v>
      </c>
      <c r="BK280" s="140">
        <f>ROUND(I280*H280,2)</f>
        <v>0</v>
      </c>
      <c r="BL280" s="17" t="s">
        <v>157</v>
      </c>
      <c r="BM280" s="139" t="s">
        <v>1418</v>
      </c>
    </row>
    <row r="281" spans="2:65" s="1" customFormat="1">
      <c r="B281" s="32"/>
      <c r="D281" s="141" t="s">
        <v>144</v>
      </c>
      <c r="F281" s="142" t="s">
        <v>1416</v>
      </c>
      <c r="I281" s="143"/>
      <c r="L281" s="32"/>
      <c r="M281" s="144"/>
      <c r="T281" s="53"/>
      <c r="AT281" s="17" t="s">
        <v>144</v>
      </c>
      <c r="AU281" s="17" t="s">
        <v>81</v>
      </c>
    </row>
    <row r="282" spans="2:65" s="12" customFormat="1">
      <c r="B282" s="150"/>
      <c r="D282" s="145" t="s">
        <v>258</v>
      </c>
      <c r="E282" s="151" t="s">
        <v>3</v>
      </c>
      <c r="F282" s="152" t="s">
        <v>1407</v>
      </c>
      <c r="H282" s="153">
        <v>4</v>
      </c>
      <c r="I282" s="154"/>
      <c r="L282" s="150"/>
      <c r="M282" s="155"/>
      <c r="T282" s="156"/>
      <c r="AT282" s="151" t="s">
        <v>258</v>
      </c>
      <c r="AU282" s="151" t="s">
        <v>81</v>
      </c>
      <c r="AV282" s="12" t="s">
        <v>81</v>
      </c>
      <c r="AW282" s="12" t="s">
        <v>32</v>
      </c>
      <c r="AX282" s="12" t="s">
        <v>79</v>
      </c>
      <c r="AY282" s="151" t="s">
        <v>134</v>
      </c>
    </row>
    <row r="283" spans="2:65" s="1" customFormat="1" ht="24.2" customHeight="1">
      <c r="B283" s="127"/>
      <c r="C283" s="128" t="s">
        <v>1419</v>
      </c>
      <c r="D283" s="128" t="s">
        <v>137</v>
      </c>
      <c r="E283" s="129" t="s">
        <v>1420</v>
      </c>
      <c r="F283" s="130" t="s">
        <v>1421</v>
      </c>
      <c r="G283" s="131" t="s">
        <v>324</v>
      </c>
      <c r="H283" s="132">
        <v>2</v>
      </c>
      <c r="I283" s="133"/>
      <c r="J283" s="134">
        <f>ROUND(I283*H283,2)</f>
        <v>0</v>
      </c>
      <c r="K283" s="130" t="s">
        <v>141</v>
      </c>
      <c r="L283" s="32"/>
      <c r="M283" s="135" t="s">
        <v>3</v>
      </c>
      <c r="N283" s="136" t="s">
        <v>42</v>
      </c>
      <c r="P283" s="137">
        <f>O283*H283</f>
        <v>0</v>
      </c>
      <c r="Q283" s="137">
        <v>1.39E-3</v>
      </c>
      <c r="R283" s="137">
        <f>Q283*H283</f>
        <v>2.7799999999999999E-3</v>
      </c>
      <c r="S283" s="137">
        <v>0</v>
      </c>
      <c r="T283" s="138">
        <f>S283*H283</f>
        <v>0</v>
      </c>
      <c r="AR283" s="139" t="s">
        <v>157</v>
      </c>
      <c r="AT283" s="139" t="s">
        <v>137</v>
      </c>
      <c r="AU283" s="139" t="s">
        <v>81</v>
      </c>
      <c r="AY283" s="17" t="s">
        <v>134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79</v>
      </c>
      <c r="BK283" s="140">
        <f>ROUND(I283*H283,2)</f>
        <v>0</v>
      </c>
      <c r="BL283" s="17" t="s">
        <v>157</v>
      </c>
      <c r="BM283" s="139" t="s">
        <v>1422</v>
      </c>
    </row>
    <row r="284" spans="2:65" s="1" customFormat="1">
      <c r="B284" s="32"/>
      <c r="D284" s="141" t="s">
        <v>144</v>
      </c>
      <c r="F284" s="142" t="s">
        <v>1423</v>
      </c>
      <c r="I284" s="143"/>
      <c r="L284" s="32"/>
      <c r="M284" s="144"/>
      <c r="T284" s="53"/>
      <c r="AT284" s="17" t="s">
        <v>144</v>
      </c>
      <c r="AU284" s="17" t="s">
        <v>81</v>
      </c>
    </row>
    <row r="285" spans="2:65" s="1" customFormat="1" ht="24.2" customHeight="1">
      <c r="B285" s="127"/>
      <c r="C285" s="128" t="s">
        <v>1424</v>
      </c>
      <c r="D285" s="128" t="s">
        <v>137</v>
      </c>
      <c r="E285" s="129" t="s">
        <v>1420</v>
      </c>
      <c r="F285" s="130" t="s">
        <v>1421</v>
      </c>
      <c r="G285" s="131" t="s">
        <v>324</v>
      </c>
      <c r="H285" s="132">
        <v>4</v>
      </c>
      <c r="I285" s="133"/>
      <c r="J285" s="134">
        <f>ROUND(I285*H285,2)</f>
        <v>0</v>
      </c>
      <c r="K285" s="130" t="s">
        <v>141</v>
      </c>
      <c r="L285" s="32"/>
      <c r="M285" s="135" t="s">
        <v>3</v>
      </c>
      <c r="N285" s="136" t="s">
        <v>42</v>
      </c>
      <c r="P285" s="137">
        <f>O285*H285</f>
        <v>0</v>
      </c>
      <c r="Q285" s="137">
        <v>1.39E-3</v>
      </c>
      <c r="R285" s="137">
        <f>Q285*H285</f>
        <v>5.5599999999999998E-3</v>
      </c>
      <c r="S285" s="137">
        <v>0</v>
      </c>
      <c r="T285" s="138">
        <f>S285*H285</f>
        <v>0</v>
      </c>
      <c r="AR285" s="139" t="s">
        <v>157</v>
      </c>
      <c r="AT285" s="139" t="s">
        <v>137</v>
      </c>
      <c r="AU285" s="139" t="s">
        <v>81</v>
      </c>
      <c r="AY285" s="17" t="s">
        <v>134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7" t="s">
        <v>79</v>
      </c>
      <c r="BK285" s="140">
        <f>ROUND(I285*H285,2)</f>
        <v>0</v>
      </c>
      <c r="BL285" s="17" t="s">
        <v>157</v>
      </c>
      <c r="BM285" s="139" t="s">
        <v>1425</v>
      </c>
    </row>
    <row r="286" spans="2:65" s="1" customFormat="1">
      <c r="B286" s="32"/>
      <c r="D286" s="141" t="s">
        <v>144</v>
      </c>
      <c r="F286" s="142" t="s">
        <v>1423</v>
      </c>
      <c r="I286" s="143"/>
      <c r="L286" s="32"/>
      <c r="M286" s="144"/>
      <c r="T286" s="53"/>
      <c r="AT286" s="17" t="s">
        <v>144</v>
      </c>
      <c r="AU286" s="17" t="s">
        <v>81</v>
      </c>
    </row>
    <row r="287" spans="2:65" s="12" customFormat="1">
      <c r="B287" s="150"/>
      <c r="D287" s="145" t="s">
        <v>258</v>
      </c>
      <c r="E287" s="151" t="s">
        <v>3</v>
      </c>
      <c r="F287" s="152" t="s">
        <v>1407</v>
      </c>
      <c r="H287" s="153">
        <v>4</v>
      </c>
      <c r="I287" s="154"/>
      <c r="L287" s="150"/>
      <c r="M287" s="155"/>
      <c r="T287" s="156"/>
      <c r="AT287" s="151" t="s">
        <v>258</v>
      </c>
      <c r="AU287" s="151" t="s">
        <v>81</v>
      </c>
      <c r="AV287" s="12" t="s">
        <v>81</v>
      </c>
      <c r="AW287" s="12" t="s">
        <v>32</v>
      </c>
      <c r="AX287" s="12" t="s">
        <v>79</v>
      </c>
      <c r="AY287" s="151" t="s">
        <v>134</v>
      </c>
    </row>
    <row r="288" spans="2:65" s="1" customFormat="1" ht="24.2" customHeight="1">
      <c r="B288" s="127"/>
      <c r="C288" s="128" t="s">
        <v>1426</v>
      </c>
      <c r="D288" s="128" t="s">
        <v>137</v>
      </c>
      <c r="E288" s="129" t="s">
        <v>1427</v>
      </c>
      <c r="F288" s="130" t="s">
        <v>1428</v>
      </c>
      <c r="G288" s="131" t="s">
        <v>324</v>
      </c>
      <c r="H288" s="132">
        <v>2</v>
      </c>
      <c r="I288" s="133"/>
      <c r="J288" s="134">
        <f>ROUND(I288*H288,2)</f>
        <v>0</v>
      </c>
      <c r="K288" s="130" t="s">
        <v>141</v>
      </c>
      <c r="L288" s="32"/>
      <c r="M288" s="135" t="s">
        <v>3</v>
      </c>
      <c r="N288" s="136" t="s">
        <v>42</v>
      </c>
      <c r="P288" s="137">
        <f>O288*H288</f>
        <v>0</v>
      </c>
      <c r="Q288" s="137">
        <v>2.8999999999999998E-3</v>
      </c>
      <c r="R288" s="137">
        <f>Q288*H288</f>
        <v>5.7999999999999996E-3</v>
      </c>
      <c r="S288" s="137">
        <v>0</v>
      </c>
      <c r="T288" s="138">
        <f>S288*H288</f>
        <v>0</v>
      </c>
      <c r="AR288" s="139" t="s">
        <v>157</v>
      </c>
      <c r="AT288" s="139" t="s">
        <v>137</v>
      </c>
      <c r="AU288" s="139" t="s">
        <v>81</v>
      </c>
      <c r="AY288" s="17" t="s">
        <v>134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79</v>
      </c>
      <c r="BK288" s="140">
        <f>ROUND(I288*H288,2)</f>
        <v>0</v>
      </c>
      <c r="BL288" s="17" t="s">
        <v>157</v>
      </c>
      <c r="BM288" s="139" t="s">
        <v>1429</v>
      </c>
    </row>
    <row r="289" spans="2:65" s="1" customFormat="1">
      <c r="B289" s="32"/>
      <c r="D289" s="141" t="s">
        <v>144</v>
      </c>
      <c r="F289" s="142" t="s">
        <v>1430</v>
      </c>
      <c r="I289" s="143"/>
      <c r="L289" s="32"/>
      <c r="M289" s="144"/>
      <c r="T289" s="53"/>
      <c r="AT289" s="17" t="s">
        <v>144</v>
      </c>
      <c r="AU289" s="17" t="s">
        <v>81</v>
      </c>
    </row>
    <row r="290" spans="2:65" s="1" customFormat="1" ht="24.2" customHeight="1">
      <c r="B290" s="127"/>
      <c r="C290" s="128" t="s">
        <v>1431</v>
      </c>
      <c r="D290" s="128" t="s">
        <v>137</v>
      </c>
      <c r="E290" s="129" t="s">
        <v>1427</v>
      </c>
      <c r="F290" s="130" t="s">
        <v>1428</v>
      </c>
      <c r="G290" s="131" t="s">
        <v>324</v>
      </c>
      <c r="H290" s="132">
        <v>4</v>
      </c>
      <c r="I290" s="133"/>
      <c r="J290" s="134">
        <f>ROUND(I290*H290,2)</f>
        <v>0</v>
      </c>
      <c r="K290" s="130" t="s">
        <v>141</v>
      </c>
      <c r="L290" s="32"/>
      <c r="M290" s="135" t="s">
        <v>3</v>
      </c>
      <c r="N290" s="136" t="s">
        <v>42</v>
      </c>
      <c r="P290" s="137">
        <f>O290*H290</f>
        <v>0</v>
      </c>
      <c r="Q290" s="137">
        <v>2.8999999999999998E-3</v>
      </c>
      <c r="R290" s="137">
        <f>Q290*H290</f>
        <v>1.1599999999999999E-2</v>
      </c>
      <c r="S290" s="137">
        <v>0</v>
      </c>
      <c r="T290" s="138">
        <f>S290*H290</f>
        <v>0</v>
      </c>
      <c r="AR290" s="139" t="s">
        <v>157</v>
      </c>
      <c r="AT290" s="139" t="s">
        <v>137</v>
      </c>
      <c r="AU290" s="139" t="s">
        <v>81</v>
      </c>
      <c r="AY290" s="17" t="s">
        <v>134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7" t="s">
        <v>79</v>
      </c>
      <c r="BK290" s="140">
        <f>ROUND(I290*H290,2)</f>
        <v>0</v>
      </c>
      <c r="BL290" s="17" t="s">
        <v>157</v>
      </c>
      <c r="BM290" s="139" t="s">
        <v>1432</v>
      </c>
    </row>
    <row r="291" spans="2:65" s="1" customFormat="1">
      <c r="B291" s="32"/>
      <c r="D291" s="141" t="s">
        <v>144</v>
      </c>
      <c r="F291" s="142" t="s">
        <v>1430</v>
      </c>
      <c r="I291" s="143"/>
      <c r="L291" s="32"/>
      <c r="M291" s="144"/>
      <c r="T291" s="53"/>
      <c r="AT291" s="17" t="s">
        <v>144</v>
      </c>
      <c r="AU291" s="17" t="s">
        <v>81</v>
      </c>
    </row>
    <row r="292" spans="2:65" s="12" customFormat="1">
      <c r="B292" s="150"/>
      <c r="D292" s="145" t="s">
        <v>258</v>
      </c>
      <c r="E292" s="151" t="s">
        <v>3</v>
      </c>
      <c r="F292" s="152" t="s">
        <v>1407</v>
      </c>
      <c r="H292" s="153">
        <v>4</v>
      </c>
      <c r="I292" s="154"/>
      <c r="L292" s="150"/>
      <c r="M292" s="155"/>
      <c r="T292" s="156"/>
      <c r="AT292" s="151" t="s">
        <v>258</v>
      </c>
      <c r="AU292" s="151" t="s">
        <v>81</v>
      </c>
      <c r="AV292" s="12" t="s">
        <v>81</v>
      </c>
      <c r="AW292" s="12" t="s">
        <v>32</v>
      </c>
      <c r="AX292" s="12" t="s">
        <v>79</v>
      </c>
      <c r="AY292" s="151" t="s">
        <v>134</v>
      </c>
    </row>
    <row r="293" spans="2:65" s="1" customFormat="1" ht="24.2" customHeight="1">
      <c r="B293" s="127"/>
      <c r="C293" s="128" t="s">
        <v>1433</v>
      </c>
      <c r="D293" s="128" t="s">
        <v>137</v>
      </c>
      <c r="E293" s="129" t="s">
        <v>1434</v>
      </c>
      <c r="F293" s="130" t="s">
        <v>1435</v>
      </c>
      <c r="G293" s="131" t="s">
        <v>286</v>
      </c>
      <c r="H293" s="132">
        <v>80.87</v>
      </c>
      <c r="I293" s="133"/>
      <c r="J293" s="134">
        <f>ROUND(I293*H293,2)</f>
        <v>0</v>
      </c>
      <c r="K293" s="130" t="s">
        <v>141</v>
      </c>
      <c r="L293" s="32"/>
      <c r="M293" s="135" t="s">
        <v>3</v>
      </c>
      <c r="N293" s="136" t="s">
        <v>42</v>
      </c>
      <c r="P293" s="137">
        <f>O293*H293</f>
        <v>0</v>
      </c>
      <c r="Q293" s="137">
        <v>4.301E-2</v>
      </c>
      <c r="R293" s="137">
        <f>Q293*H293</f>
        <v>3.4782187000000002</v>
      </c>
      <c r="S293" s="137">
        <v>0</v>
      </c>
      <c r="T293" s="138">
        <f>S293*H293</f>
        <v>0</v>
      </c>
      <c r="AR293" s="139" t="s">
        <v>157</v>
      </c>
      <c r="AT293" s="139" t="s">
        <v>137</v>
      </c>
      <c r="AU293" s="139" t="s">
        <v>81</v>
      </c>
      <c r="AY293" s="17" t="s">
        <v>134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7" t="s">
        <v>79</v>
      </c>
      <c r="BK293" s="140">
        <f>ROUND(I293*H293,2)</f>
        <v>0</v>
      </c>
      <c r="BL293" s="17" t="s">
        <v>157</v>
      </c>
      <c r="BM293" s="139" t="s">
        <v>1436</v>
      </c>
    </row>
    <row r="294" spans="2:65" s="1" customFormat="1">
      <c r="B294" s="32"/>
      <c r="D294" s="141" t="s">
        <v>144</v>
      </c>
      <c r="F294" s="142" t="s">
        <v>1437</v>
      </c>
      <c r="I294" s="143"/>
      <c r="L294" s="32"/>
      <c r="M294" s="144"/>
      <c r="T294" s="53"/>
      <c r="AT294" s="17" t="s">
        <v>144</v>
      </c>
      <c r="AU294" s="17" t="s">
        <v>81</v>
      </c>
    </row>
    <row r="295" spans="2:65" s="12" customFormat="1">
      <c r="B295" s="150"/>
      <c r="D295" s="145" t="s">
        <v>258</v>
      </c>
      <c r="E295" s="151" t="s">
        <v>3</v>
      </c>
      <c r="F295" s="152" t="s">
        <v>1438</v>
      </c>
      <c r="H295" s="153">
        <v>80.87</v>
      </c>
      <c r="I295" s="154"/>
      <c r="L295" s="150"/>
      <c r="M295" s="155"/>
      <c r="T295" s="156"/>
      <c r="AT295" s="151" t="s">
        <v>258</v>
      </c>
      <c r="AU295" s="151" t="s">
        <v>81</v>
      </c>
      <c r="AV295" s="12" t="s">
        <v>81</v>
      </c>
      <c r="AW295" s="12" t="s">
        <v>32</v>
      </c>
      <c r="AX295" s="12" t="s">
        <v>79</v>
      </c>
      <c r="AY295" s="151" t="s">
        <v>134</v>
      </c>
    </row>
    <row r="296" spans="2:65" s="1" customFormat="1" ht="21.75" customHeight="1">
      <c r="B296" s="127"/>
      <c r="C296" s="128" t="s">
        <v>1439</v>
      </c>
      <c r="D296" s="128" t="s">
        <v>137</v>
      </c>
      <c r="E296" s="129" t="s">
        <v>1440</v>
      </c>
      <c r="F296" s="130" t="s">
        <v>1441</v>
      </c>
      <c r="G296" s="131" t="s">
        <v>324</v>
      </c>
      <c r="H296" s="132">
        <v>2</v>
      </c>
      <c r="I296" s="133"/>
      <c r="J296" s="134">
        <f>ROUND(I296*H296,2)</f>
        <v>0</v>
      </c>
      <c r="K296" s="130" t="s">
        <v>141</v>
      </c>
      <c r="L296" s="32"/>
      <c r="M296" s="135" t="s">
        <v>3</v>
      </c>
      <c r="N296" s="136" t="s">
        <v>42</v>
      </c>
      <c r="P296" s="137">
        <f>O296*H296</f>
        <v>0</v>
      </c>
      <c r="Q296" s="137">
        <v>7.4999999999999997E-2</v>
      </c>
      <c r="R296" s="137">
        <f>Q296*H296</f>
        <v>0.15</v>
      </c>
      <c r="S296" s="137">
        <v>0</v>
      </c>
      <c r="T296" s="138">
        <f>S296*H296</f>
        <v>0</v>
      </c>
      <c r="AR296" s="139" t="s">
        <v>157</v>
      </c>
      <c r="AT296" s="139" t="s">
        <v>137</v>
      </c>
      <c r="AU296" s="139" t="s">
        <v>81</v>
      </c>
      <c r="AY296" s="17" t="s">
        <v>134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7" t="s">
        <v>79</v>
      </c>
      <c r="BK296" s="140">
        <f>ROUND(I296*H296,2)</f>
        <v>0</v>
      </c>
      <c r="BL296" s="17" t="s">
        <v>157</v>
      </c>
      <c r="BM296" s="139" t="s">
        <v>1442</v>
      </c>
    </row>
    <row r="297" spans="2:65" s="1" customFormat="1">
      <c r="B297" s="32"/>
      <c r="D297" s="141" t="s">
        <v>144</v>
      </c>
      <c r="F297" s="142" t="s">
        <v>1443</v>
      </c>
      <c r="I297" s="143"/>
      <c r="L297" s="32"/>
      <c r="M297" s="144"/>
      <c r="T297" s="53"/>
      <c r="AT297" s="17" t="s">
        <v>144</v>
      </c>
      <c r="AU297" s="17" t="s">
        <v>81</v>
      </c>
    </row>
    <row r="298" spans="2:65" s="1" customFormat="1" ht="16.5" customHeight="1">
      <c r="B298" s="127"/>
      <c r="C298" s="167" t="s">
        <v>1444</v>
      </c>
      <c r="D298" s="167" t="s">
        <v>595</v>
      </c>
      <c r="E298" s="168" t="s">
        <v>1445</v>
      </c>
      <c r="F298" s="169" t="s">
        <v>1446</v>
      </c>
      <c r="G298" s="170" t="s">
        <v>324</v>
      </c>
      <c r="H298" s="171">
        <v>2</v>
      </c>
      <c r="I298" s="172"/>
      <c r="J298" s="173">
        <f>ROUND(I298*H298,2)</f>
        <v>0</v>
      </c>
      <c r="K298" s="169" t="s">
        <v>141</v>
      </c>
      <c r="L298" s="174"/>
      <c r="M298" s="175" t="s">
        <v>3</v>
      </c>
      <c r="N298" s="176" t="s">
        <v>42</v>
      </c>
      <c r="P298" s="137">
        <f>O298*H298</f>
        <v>0</v>
      </c>
      <c r="Q298" s="137">
        <v>1.2E-2</v>
      </c>
      <c r="R298" s="137">
        <f>Q298*H298</f>
        <v>2.4E-2</v>
      </c>
      <c r="S298" s="137">
        <v>0</v>
      </c>
      <c r="T298" s="138">
        <f>S298*H298</f>
        <v>0</v>
      </c>
      <c r="AR298" s="139" t="s">
        <v>179</v>
      </c>
      <c r="AT298" s="139" t="s">
        <v>595</v>
      </c>
      <c r="AU298" s="139" t="s">
        <v>81</v>
      </c>
      <c r="AY298" s="17" t="s">
        <v>134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7" t="s">
        <v>79</v>
      </c>
      <c r="BK298" s="140">
        <f>ROUND(I298*H298,2)</f>
        <v>0</v>
      </c>
      <c r="BL298" s="17" t="s">
        <v>157</v>
      </c>
      <c r="BM298" s="139" t="s">
        <v>1447</v>
      </c>
    </row>
    <row r="299" spans="2:65" s="1" customFormat="1" ht="16.5" customHeight="1">
      <c r="B299" s="127"/>
      <c r="C299" s="128" t="s">
        <v>1448</v>
      </c>
      <c r="D299" s="128" t="s">
        <v>137</v>
      </c>
      <c r="E299" s="129" t="s">
        <v>1449</v>
      </c>
      <c r="F299" s="130" t="s">
        <v>1450</v>
      </c>
      <c r="G299" s="131" t="s">
        <v>275</v>
      </c>
      <c r="H299" s="132">
        <v>27</v>
      </c>
      <c r="I299" s="133"/>
      <c r="J299" s="134">
        <f>ROUND(I299*H299,2)</f>
        <v>0</v>
      </c>
      <c r="K299" s="130" t="s">
        <v>141</v>
      </c>
      <c r="L299" s="32"/>
      <c r="M299" s="135" t="s">
        <v>3</v>
      </c>
      <c r="N299" s="136" t="s">
        <v>42</v>
      </c>
      <c r="P299" s="137">
        <f>O299*H299</f>
        <v>0</v>
      </c>
      <c r="Q299" s="137">
        <v>6.4000000000000005E-4</v>
      </c>
      <c r="R299" s="137">
        <f>Q299*H299</f>
        <v>1.728E-2</v>
      </c>
      <c r="S299" s="137">
        <v>0</v>
      </c>
      <c r="T299" s="138">
        <f>S299*H299</f>
        <v>0</v>
      </c>
      <c r="AR299" s="139" t="s">
        <v>157</v>
      </c>
      <c r="AT299" s="139" t="s">
        <v>137</v>
      </c>
      <c r="AU299" s="139" t="s">
        <v>81</v>
      </c>
      <c r="AY299" s="17" t="s">
        <v>134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7" t="s">
        <v>79</v>
      </c>
      <c r="BK299" s="140">
        <f>ROUND(I299*H299,2)</f>
        <v>0</v>
      </c>
      <c r="BL299" s="17" t="s">
        <v>157</v>
      </c>
      <c r="BM299" s="139" t="s">
        <v>1451</v>
      </c>
    </row>
    <row r="300" spans="2:65" s="1" customFormat="1">
      <c r="B300" s="32"/>
      <c r="D300" s="141" t="s">
        <v>144</v>
      </c>
      <c r="F300" s="142" t="s">
        <v>1452</v>
      </c>
      <c r="I300" s="143"/>
      <c r="L300" s="32"/>
      <c r="M300" s="144"/>
      <c r="T300" s="53"/>
      <c r="AT300" s="17" t="s">
        <v>144</v>
      </c>
      <c r="AU300" s="17" t="s">
        <v>81</v>
      </c>
    </row>
    <row r="301" spans="2:65" s="12" customFormat="1">
      <c r="B301" s="150"/>
      <c r="D301" s="145" t="s">
        <v>258</v>
      </c>
      <c r="E301" s="151" t="s">
        <v>3</v>
      </c>
      <c r="F301" s="152" t="s">
        <v>1230</v>
      </c>
      <c r="H301" s="153">
        <v>27</v>
      </c>
      <c r="I301" s="154"/>
      <c r="L301" s="150"/>
      <c r="M301" s="155"/>
      <c r="T301" s="156"/>
      <c r="AT301" s="151" t="s">
        <v>258</v>
      </c>
      <c r="AU301" s="151" t="s">
        <v>81</v>
      </c>
      <c r="AV301" s="12" t="s">
        <v>81</v>
      </c>
      <c r="AW301" s="12" t="s">
        <v>32</v>
      </c>
      <c r="AX301" s="12" t="s">
        <v>79</v>
      </c>
      <c r="AY301" s="151" t="s">
        <v>134</v>
      </c>
    </row>
    <row r="302" spans="2:65" s="1" customFormat="1" ht="16.5" customHeight="1">
      <c r="B302" s="127"/>
      <c r="C302" s="167" t="s">
        <v>1453</v>
      </c>
      <c r="D302" s="167" t="s">
        <v>595</v>
      </c>
      <c r="E302" s="168" t="s">
        <v>1454</v>
      </c>
      <c r="F302" s="169" t="s">
        <v>1455</v>
      </c>
      <c r="G302" s="170" t="s">
        <v>275</v>
      </c>
      <c r="H302" s="171">
        <v>28.35</v>
      </c>
      <c r="I302" s="172"/>
      <c r="J302" s="173">
        <f>ROUND(I302*H302,2)</f>
        <v>0</v>
      </c>
      <c r="K302" s="169" t="s">
        <v>141</v>
      </c>
      <c r="L302" s="174"/>
      <c r="M302" s="175" t="s">
        <v>3</v>
      </c>
      <c r="N302" s="176" t="s">
        <v>42</v>
      </c>
      <c r="P302" s="137">
        <f>O302*H302</f>
        <v>0</v>
      </c>
      <c r="Q302" s="137">
        <v>5.0939999999999999E-2</v>
      </c>
      <c r="R302" s="137">
        <f>Q302*H302</f>
        <v>1.4441490000000001</v>
      </c>
      <c r="S302" s="137">
        <v>0</v>
      </c>
      <c r="T302" s="138">
        <f>S302*H302</f>
        <v>0</v>
      </c>
      <c r="AR302" s="139" t="s">
        <v>179</v>
      </c>
      <c r="AT302" s="139" t="s">
        <v>595</v>
      </c>
      <c r="AU302" s="139" t="s">
        <v>81</v>
      </c>
      <c r="AY302" s="17" t="s">
        <v>134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79</v>
      </c>
      <c r="BK302" s="140">
        <f>ROUND(I302*H302,2)</f>
        <v>0</v>
      </c>
      <c r="BL302" s="17" t="s">
        <v>157</v>
      </c>
      <c r="BM302" s="139" t="s">
        <v>1456</v>
      </c>
    </row>
    <row r="303" spans="2:65" s="12" customFormat="1">
      <c r="B303" s="150"/>
      <c r="D303" s="145" t="s">
        <v>258</v>
      </c>
      <c r="F303" s="152" t="s">
        <v>1457</v>
      </c>
      <c r="H303" s="153">
        <v>28.35</v>
      </c>
      <c r="I303" s="154"/>
      <c r="L303" s="150"/>
      <c r="M303" s="155"/>
      <c r="T303" s="156"/>
      <c r="AT303" s="151" t="s">
        <v>258</v>
      </c>
      <c r="AU303" s="151" t="s">
        <v>81</v>
      </c>
      <c r="AV303" s="12" t="s">
        <v>81</v>
      </c>
      <c r="AW303" s="12" t="s">
        <v>4</v>
      </c>
      <c r="AX303" s="12" t="s">
        <v>79</v>
      </c>
      <c r="AY303" s="151" t="s">
        <v>134</v>
      </c>
    </row>
    <row r="304" spans="2:65" s="11" customFormat="1" ht="22.9" customHeight="1">
      <c r="B304" s="115"/>
      <c r="D304" s="116" t="s">
        <v>70</v>
      </c>
      <c r="E304" s="125" t="s">
        <v>185</v>
      </c>
      <c r="F304" s="125" t="s">
        <v>321</v>
      </c>
      <c r="I304" s="118"/>
      <c r="J304" s="126">
        <f>BK304</f>
        <v>0</v>
      </c>
      <c r="L304" s="115"/>
      <c r="M304" s="120"/>
      <c r="P304" s="121">
        <f>SUM(P305:P307)</f>
        <v>0</v>
      </c>
      <c r="R304" s="121">
        <f>SUM(R305:R307)</f>
        <v>0.66902400000000006</v>
      </c>
      <c r="T304" s="122">
        <f>SUM(T305:T307)</f>
        <v>0</v>
      </c>
      <c r="AR304" s="116" t="s">
        <v>79</v>
      </c>
      <c r="AT304" s="123" t="s">
        <v>70</v>
      </c>
      <c r="AU304" s="123" t="s">
        <v>79</v>
      </c>
      <c r="AY304" s="116" t="s">
        <v>134</v>
      </c>
      <c r="BK304" s="124">
        <f>SUM(BK305:BK307)</f>
        <v>0</v>
      </c>
    </row>
    <row r="305" spans="2:65" s="1" customFormat="1" ht="24.2" customHeight="1">
      <c r="B305" s="127"/>
      <c r="C305" s="128" t="s">
        <v>1458</v>
      </c>
      <c r="D305" s="128" t="s">
        <v>137</v>
      </c>
      <c r="E305" s="129" t="s">
        <v>1459</v>
      </c>
      <c r="F305" s="130" t="s">
        <v>1460</v>
      </c>
      <c r="G305" s="131" t="s">
        <v>275</v>
      </c>
      <c r="H305" s="132">
        <v>41.4</v>
      </c>
      <c r="I305" s="133"/>
      <c r="J305" s="134">
        <f>ROUND(I305*H305,2)</f>
        <v>0</v>
      </c>
      <c r="K305" s="130" t="s">
        <v>141</v>
      </c>
      <c r="L305" s="32"/>
      <c r="M305" s="135" t="s">
        <v>3</v>
      </c>
      <c r="N305" s="136" t="s">
        <v>42</v>
      </c>
      <c r="P305" s="137">
        <f>O305*H305</f>
        <v>0</v>
      </c>
      <c r="Q305" s="137">
        <v>1.6160000000000001E-2</v>
      </c>
      <c r="R305" s="137">
        <f>Q305*H305</f>
        <v>0.66902400000000006</v>
      </c>
      <c r="S305" s="137">
        <v>0</v>
      </c>
      <c r="T305" s="138">
        <f>S305*H305</f>
        <v>0</v>
      </c>
      <c r="AR305" s="139" t="s">
        <v>157</v>
      </c>
      <c r="AT305" s="139" t="s">
        <v>137</v>
      </c>
      <c r="AU305" s="139" t="s">
        <v>81</v>
      </c>
      <c r="AY305" s="17" t="s">
        <v>134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7" t="s">
        <v>79</v>
      </c>
      <c r="BK305" s="140">
        <f>ROUND(I305*H305,2)</f>
        <v>0</v>
      </c>
      <c r="BL305" s="17" t="s">
        <v>157</v>
      </c>
      <c r="BM305" s="139" t="s">
        <v>1461</v>
      </c>
    </row>
    <row r="306" spans="2:65" s="1" customFormat="1">
      <c r="B306" s="32"/>
      <c r="D306" s="141" t="s">
        <v>144</v>
      </c>
      <c r="F306" s="142" t="s">
        <v>1462</v>
      </c>
      <c r="I306" s="143"/>
      <c r="L306" s="32"/>
      <c r="M306" s="144"/>
      <c r="T306" s="53"/>
      <c r="AT306" s="17" t="s">
        <v>144</v>
      </c>
      <c r="AU306" s="17" t="s">
        <v>81</v>
      </c>
    </row>
    <row r="307" spans="2:65" s="12" customFormat="1">
      <c r="B307" s="150"/>
      <c r="D307" s="145" t="s">
        <v>258</v>
      </c>
      <c r="E307" s="151" t="s">
        <v>3</v>
      </c>
      <c r="F307" s="152" t="s">
        <v>1463</v>
      </c>
      <c r="H307" s="153">
        <v>41.4</v>
      </c>
      <c r="I307" s="154"/>
      <c r="L307" s="150"/>
      <c r="M307" s="155"/>
      <c r="T307" s="156"/>
      <c r="AT307" s="151" t="s">
        <v>258</v>
      </c>
      <c r="AU307" s="151" t="s">
        <v>81</v>
      </c>
      <c r="AV307" s="12" t="s">
        <v>81</v>
      </c>
      <c r="AW307" s="12" t="s">
        <v>32</v>
      </c>
      <c r="AX307" s="12" t="s">
        <v>79</v>
      </c>
      <c r="AY307" s="151" t="s">
        <v>134</v>
      </c>
    </row>
    <row r="308" spans="2:65" s="11" customFormat="1" ht="22.9" customHeight="1">
      <c r="B308" s="115"/>
      <c r="D308" s="116" t="s">
        <v>70</v>
      </c>
      <c r="E308" s="125" t="s">
        <v>785</v>
      </c>
      <c r="F308" s="125" t="s">
        <v>786</v>
      </c>
      <c r="I308" s="118"/>
      <c r="J308" s="126">
        <f>BK308</f>
        <v>0</v>
      </c>
      <c r="L308" s="115"/>
      <c r="M308" s="120"/>
      <c r="P308" s="121">
        <f>SUM(P309:P310)</f>
        <v>0</v>
      </c>
      <c r="R308" s="121">
        <f>SUM(R309:R310)</f>
        <v>0</v>
      </c>
      <c r="T308" s="122">
        <f>SUM(T309:T310)</f>
        <v>0</v>
      </c>
      <c r="AR308" s="116" t="s">
        <v>79</v>
      </c>
      <c r="AT308" s="123" t="s">
        <v>70</v>
      </c>
      <c r="AU308" s="123" t="s">
        <v>79</v>
      </c>
      <c r="AY308" s="116" t="s">
        <v>134</v>
      </c>
      <c r="BK308" s="124">
        <f>SUM(BK309:BK310)</f>
        <v>0</v>
      </c>
    </row>
    <row r="309" spans="2:65" s="1" customFormat="1" ht="24.2" customHeight="1">
      <c r="B309" s="127"/>
      <c r="C309" s="128" t="s">
        <v>1464</v>
      </c>
      <c r="D309" s="128" t="s">
        <v>137</v>
      </c>
      <c r="E309" s="129" t="s">
        <v>1465</v>
      </c>
      <c r="F309" s="130" t="s">
        <v>1466</v>
      </c>
      <c r="G309" s="131" t="s">
        <v>313</v>
      </c>
      <c r="H309" s="132">
        <v>1245.7439999999999</v>
      </c>
      <c r="I309" s="133"/>
      <c r="J309" s="134">
        <f>ROUND(I309*H309,2)</f>
        <v>0</v>
      </c>
      <c r="K309" s="130" t="s">
        <v>141</v>
      </c>
      <c r="L309" s="32"/>
      <c r="M309" s="135" t="s">
        <v>3</v>
      </c>
      <c r="N309" s="136" t="s">
        <v>42</v>
      </c>
      <c r="P309" s="137">
        <f>O309*H309</f>
        <v>0</v>
      </c>
      <c r="Q309" s="137">
        <v>0</v>
      </c>
      <c r="R309" s="137">
        <f>Q309*H309</f>
        <v>0</v>
      </c>
      <c r="S309" s="137">
        <v>0</v>
      </c>
      <c r="T309" s="138">
        <f>S309*H309</f>
        <v>0</v>
      </c>
      <c r="AR309" s="139" t="s">
        <v>157</v>
      </c>
      <c r="AT309" s="139" t="s">
        <v>137</v>
      </c>
      <c r="AU309" s="139" t="s">
        <v>81</v>
      </c>
      <c r="AY309" s="17" t="s">
        <v>134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7" t="s">
        <v>79</v>
      </c>
      <c r="BK309" s="140">
        <f>ROUND(I309*H309,2)</f>
        <v>0</v>
      </c>
      <c r="BL309" s="17" t="s">
        <v>157</v>
      </c>
      <c r="BM309" s="139" t="s">
        <v>1467</v>
      </c>
    </row>
    <row r="310" spans="2:65" s="1" customFormat="1">
      <c r="B310" s="32"/>
      <c r="D310" s="141" t="s">
        <v>144</v>
      </c>
      <c r="F310" s="142" t="s">
        <v>1468</v>
      </c>
      <c r="I310" s="143"/>
      <c r="L310" s="32"/>
      <c r="M310" s="147"/>
      <c r="N310" s="148"/>
      <c r="O310" s="148"/>
      <c r="P310" s="148"/>
      <c r="Q310" s="148"/>
      <c r="R310" s="148"/>
      <c r="S310" s="148"/>
      <c r="T310" s="149"/>
      <c r="AT310" s="17" t="s">
        <v>144</v>
      </c>
      <c r="AU310" s="17" t="s">
        <v>81</v>
      </c>
    </row>
    <row r="311" spans="2:65" s="1" customFormat="1" ht="6.95" customHeight="1">
      <c r="B311" s="41"/>
      <c r="C311" s="42"/>
      <c r="D311" s="42"/>
      <c r="E311" s="42"/>
      <c r="F311" s="42"/>
      <c r="G311" s="42"/>
      <c r="H311" s="42"/>
      <c r="I311" s="42"/>
      <c r="J311" s="42"/>
      <c r="K311" s="42"/>
      <c r="L311" s="32"/>
    </row>
  </sheetData>
  <autoFilter ref="C85:K310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A00-000000000000}"/>
    <hyperlink ref="F100" r:id="rId2" xr:uid="{00000000-0004-0000-0A00-000001000000}"/>
    <hyperlink ref="F105" r:id="rId3" xr:uid="{00000000-0004-0000-0A00-000002000000}"/>
    <hyperlink ref="F108" r:id="rId4" xr:uid="{00000000-0004-0000-0A00-000003000000}"/>
    <hyperlink ref="F119" r:id="rId5" xr:uid="{00000000-0004-0000-0A00-000004000000}"/>
    <hyperlink ref="F122" r:id="rId6" xr:uid="{00000000-0004-0000-0A00-000005000000}"/>
    <hyperlink ref="F125" r:id="rId7" xr:uid="{00000000-0004-0000-0A00-000006000000}"/>
    <hyperlink ref="F128" r:id="rId8" xr:uid="{00000000-0004-0000-0A00-000007000000}"/>
    <hyperlink ref="F131" r:id="rId9" xr:uid="{00000000-0004-0000-0A00-000008000000}"/>
    <hyperlink ref="F134" r:id="rId10" xr:uid="{00000000-0004-0000-0A00-000009000000}"/>
    <hyperlink ref="F143" r:id="rId11" xr:uid="{00000000-0004-0000-0A00-00000A000000}"/>
    <hyperlink ref="F148" r:id="rId12" xr:uid="{00000000-0004-0000-0A00-00000B000000}"/>
    <hyperlink ref="F157" r:id="rId13" xr:uid="{00000000-0004-0000-0A00-00000C000000}"/>
    <hyperlink ref="F170" r:id="rId14" xr:uid="{00000000-0004-0000-0A00-00000D000000}"/>
    <hyperlink ref="F175" r:id="rId15" xr:uid="{00000000-0004-0000-0A00-00000E000000}"/>
    <hyperlink ref="F181" r:id="rId16" xr:uid="{00000000-0004-0000-0A00-00000F000000}"/>
    <hyperlink ref="F187" r:id="rId17" xr:uid="{00000000-0004-0000-0A00-000010000000}"/>
    <hyperlink ref="F200" r:id="rId18" xr:uid="{00000000-0004-0000-0A00-000011000000}"/>
    <hyperlink ref="F203" r:id="rId19" xr:uid="{00000000-0004-0000-0A00-000012000000}"/>
    <hyperlink ref="F209" r:id="rId20" xr:uid="{00000000-0004-0000-0A00-000013000000}"/>
    <hyperlink ref="F212" r:id="rId21" xr:uid="{00000000-0004-0000-0A00-000014000000}"/>
    <hyperlink ref="F216" r:id="rId22" xr:uid="{00000000-0004-0000-0A00-000015000000}"/>
    <hyperlink ref="F225" r:id="rId23" xr:uid="{00000000-0004-0000-0A00-000016000000}"/>
    <hyperlink ref="F230" r:id="rId24" xr:uid="{00000000-0004-0000-0A00-000017000000}"/>
    <hyperlink ref="F236" r:id="rId25" xr:uid="{00000000-0004-0000-0A00-000018000000}"/>
    <hyperlink ref="F240" r:id="rId26" xr:uid="{00000000-0004-0000-0A00-000019000000}"/>
    <hyperlink ref="F244" r:id="rId27" xr:uid="{00000000-0004-0000-0A00-00001A000000}"/>
    <hyperlink ref="F248" r:id="rId28" xr:uid="{00000000-0004-0000-0A00-00001B000000}"/>
    <hyperlink ref="F252" r:id="rId29" xr:uid="{00000000-0004-0000-0A00-00001C000000}"/>
    <hyperlink ref="F256" r:id="rId30" xr:uid="{00000000-0004-0000-0A00-00001D000000}"/>
    <hyperlink ref="F259" r:id="rId31" xr:uid="{00000000-0004-0000-0A00-00001E000000}"/>
    <hyperlink ref="F262" r:id="rId32" xr:uid="{00000000-0004-0000-0A00-00001F000000}"/>
    <hyperlink ref="F265" r:id="rId33" xr:uid="{00000000-0004-0000-0A00-000020000000}"/>
    <hyperlink ref="F269" r:id="rId34" xr:uid="{00000000-0004-0000-0A00-000021000000}"/>
    <hyperlink ref="F271" r:id="rId35" xr:uid="{00000000-0004-0000-0A00-000022000000}"/>
    <hyperlink ref="F274" r:id="rId36" xr:uid="{00000000-0004-0000-0A00-000023000000}"/>
    <hyperlink ref="F276" r:id="rId37" xr:uid="{00000000-0004-0000-0A00-000024000000}"/>
    <hyperlink ref="F279" r:id="rId38" xr:uid="{00000000-0004-0000-0A00-000025000000}"/>
    <hyperlink ref="F281" r:id="rId39" xr:uid="{00000000-0004-0000-0A00-000026000000}"/>
    <hyperlink ref="F284" r:id="rId40" xr:uid="{00000000-0004-0000-0A00-000027000000}"/>
    <hyperlink ref="F286" r:id="rId41" xr:uid="{00000000-0004-0000-0A00-000028000000}"/>
    <hyperlink ref="F289" r:id="rId42" xr:uid="{00000000-0004-0000-0A00-000029000000}"/>
    <hyperlink ref="F291" r:id="rId43" xr:uid="{00000000-0004-0000-0A00-00002A000000}"/>
    <hyperlink ref="F294" r:id="rId44" xr:uid="{00000000-0004-0000-0A00-00002B000000}"/>
    <hyperlink ref="F297" r:id="rId45" xr:uid="{00000000-0004-0000-0A00-00002C000000}"/>
    <hyperlink ref="F300" r:id="rId46" xr:uid="{00000000-0004-0000-0A00-00002D000000}"/>
    <hyperlink ref="F306" r:id="rId47" xr:uid="{00000000-0004-0000-0A00-00002E000000}"/>
    <hyperlink ref="F310" r:id="rId48" xr:uid="{00000000-0004-0000-0A00-00002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</cols>
  <sheetData>
    <row r="1" spans="2:11" customFormat="1" ht="37.5" customHeight="1"/>
    <row r="2" spans="2:1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5" customFormat="1" ht="45" customHeight="1">
      <c r="B3" s="191"/>
      <c r="C3" s="317" t="s">
        <v>1469</v>
      </c>
      <c r="D3" s="317"/>
      <c r="E3" s="317"/>
      <c r="F3" s="317"/>
      <c r="G3" s="317"/>
      <c r="H3" s="317"/>
      <c r="I3" s="317"/>
      <c r="J3" s="317"/>
      <c r="K3" s="192"/>
    </row>
    <row r="4" spans="2:11" customFormat="1" ht="25.5" customHeight="1">
      <c r="B4" s="193"/>
      <c r="C4" s="322" t="s">
        <v>1470</v>
      </c>
      <c r="D4" s="322"/>
      <c r="E4" s="322"/>
      <c r="F4" s="322"/>
      <c r="G4" s="322"/>
      <c r="H4" s="322"/>
      <c r="I4" s="322"/>
      <c r="J4" s="322"/>
      <c r="K4" s="194"/>
    </row>
    <row r="5" spans="2:1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customFormat="1" ht="15" customHeight="1">
      <c r="B6" s="193"/>
      <c r="C6" s="321" t="s">
        <v>1471</v>
      </c>
      <c r="D6" s="321"/>
      <c r="E6" s="321"/>
      <c r="F6" s="321"/>
      <c r="G6" s="321"/>
      <c r="H6" s="321"/>
      <c r="I6" s="321"/>
      <c r="J6" s="321"/>
      <c r="K6" s="194"/>
    </row>
    <row r="7" spans="2:11" customFormat="1" ht="15" customHeight="1">
      <c r="B7" s="197"/>
      <c r="C7" s="321" t="s">
        <v>1472</v>
      </c>
      <c r="D7" s="321"/>
      <c r="E7" s="321"/>
      <c r="F7" s="321"/>
      <c r="G7" s="321"/>
      <c r="H7" s="321"/>
      <c r="I7" s="321"/>
      <c r="J7" s="321"/>
      <c r="K7" s="194"/>
    </row>
    <row r="8" spans="2:1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customFormat="1" ht="15" customHeight="1">
      <c r="B9" s="197"/>
      <c r="C9" s="321" t="s">
        <v>1473</v>
      </c>
      <c r="D9" s="321"/>
      <c r="E9" s="321"/>
      <c r="F9" s="321"/>
      <c r="G9" s="321"/>
      <c r="H9" s="321"/>
      <c r="I9" s="321"/>
      <c r="J9" s="321"/>
      <c r="K9" s="194"/>
    </row>
    <row r="10" spans="2:11" customFormat="1" ht="15" customHeight="1">
      <c r="B10" s="197"/>
      <c r="C10" s="196"/>
      <c r="D10" s="321" t="s">
        <v>1474</v>
      </c>
      <c r="E10" s="321"/>
      <c r="F10" s="321"/>
      <c r="G10" s="321"/>
      <c r="H10" s="321"/>
      <c r="I10" s="321"/>
      <c r="J10" s="321"/>
      <c r="K10" s="194"/>
    </row>
    <row r="11" spans="2:11" customFormat="1" ht="15" customHeight="1">
      <c r="B11" s="197"/>
      <c r="C11" s="198"/>
      <c r="D11" s="321" t="s">
        <v>1475</v>
      </c>
      <c r="E11" s="321"/>
      <c r="F11" s="321"/>
      <c r="G11" s="321"/>
      <c r="H11" s="321"/>
      <c r="I11" s="321"/>
      <c r="J11" s="321"/>
      <c r="K11" s="194"/>
    </row>
    <row r="12" spans="2:1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customFormat="1" ht="15" customHeight="1">
      <c r="B13" s="197"/>
      <c r="C13" s="198"/>
      <c r="D13" s="199" t="s">
        <v>1476</v>
      </c>
      <c r="E13" s="196"/>
      <c r="F13" s="196"/>
      <c r="G13" s="196"/>
      <c r="H13" s="196"/>
      <c r="I13" s="196"/>
      <c r="J13" s="196"/>
      <c r="K13" s="194"/>
    </row>
    <row r="14" spans="2:1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customFormat="1" ht="15" customHeight="1">
      <c r="B15" s="197"/>
      <c r="C15" s="198"/>
      <c r="D15" s="321" t="s">
        <v>1477</v>
      </c>
      <c r="E15" s="321"/>
      <c r="F15" s="321"/>
      <c r="G15" s="321"/>
      <c r="H15" s="321"/>
      <c r="I15" s="321"/>
      <c r="J15" s="321"/>
      <c r="K15" s="194"/>
    </row>
    <row r="16" spans="2:11" customFormat="1" ht="15" customHeight="1">
      <c r="B16" s="197"/>
      <c r="C16" s="198"/>
      <c r="D16" s="321" t="s">
        <v>1478</v>
      </c>
      <c r="E16" s="321"/>
      <c r="F16" s="321"/>
      <c r="G16" s="321"/>
      <c r="H16" s="321"/>
      <c r="I16" s="321"/>
      <c r="J16" s="321"/>
      <c r="K16" s="194"/>
    </row>
    <row r="17" spans="2:11" customFormat="1" ht="15" customHeight="1">
      <c r="B17" s="197"/>
      <c r="C17" s="198"/>
      <c r="D17" s="321" t="s">
        <v>1479</v>
      </c>
      <c r="E17" s="321"/>
      <c r="F17" s="321"/>
      <c r="G17" s="321"/>
      <c r="H17" s="321"/>
      <c r="I17" s="321"/>
      <c r="J17" s="321"/>
      <c r="K17" s="194"/>
    </row>
    <row r="18" spans="2:11" customFormat="1" ht="15" customHeight="1">
      <c r="B18" s="197"/>
      <c r="C18" s="198"/>
      <c r="D18" s="198"/>
      <c r="E18" s="200" t="s">
        <v>78</v>
      </c>
      <c r="F18" s="321" t="s">
        <v>1480</v>
      </c>
      <c r="G18" s="321"/>
      <c r="H18" s="321"/>
      <c r="I18" s="321"/>
      <c r="J18" s="321"/>
      <c r="K18" s="194"/>
    </row>
    <row r="19" spans="2:11" customFormat="1" ht="15" customHeight="1">
      <c r="B19" s="197"/>
      <c r="C19" s="198"/>
      <c r="D19" s="198"/>
      <c r="E19" s="200" t="s">
        <v>1481</v>
      </c>
      <c r="F19" s="321" t="s">
        <v>1482</v>
      </c>
      <c r="G19" s="321"/>
      <c r="H19" s="321"/>
      <c r="I19" s="321"/>
      <c r="J19" s="321"/>
      <c r="K19" s="194"/>
    </row>
    <row r="20" spans="2:11" customFormat="1" ht="15" customHeight="1">
      <c r="B20" s="197"/>
      <c r="C20" s="198"/>
      <c r="D20" s="198"/>
      <c r="E20" s="200" t="s">
        <v>1483</v>
      </c>
      <c r="F20" s="321" t="s">
        <v>1484</v>
      </c>
      <c r="G20" s="321"/>
      <c r="H20" s="321"/>
      <c r="I20" s="321"/>
      <c r="J20" s="321"/>
      <c r="K20" s="194"/>
    </row>
    <row r="21" spans="2:11" customFormat="1" ht="15" customHeight="1">
      <c r="B21" s="197"/>
      <c r="C21" s="198"/>
      <c r="D21" s="198"/>
      <c r="E21" s="200" t="s">
        <v>1485</v>
      </c>
      <c r="F21" s="321" t="s">
        <v>1486</v>
      </c>
      <c r="G21" s="321"/>
      <c r="H21" s="321"/>
      <c r="I21" s="321"/>
      <c r="J21" s="321"/>
      <c r="K21" s="194"/>
    </row>
    <row r="22" spans="2:11" customFormat="1" ht="15" customHeight="1">
      <c r="B22" s="197"/>
      <c r="C22" s="198"/>
      <c r="D22" s="198"/>
      <c r="E22" s="200" t="s">
        <v>1487</v>
      </c>
      <c r="F22" s="321" t="s">
        <v>1488</v>
      </c>
      <c r="G22" s="321"/>
      <c r="H22" s="321"/>
      <c r="I22" s="321"/>
      <c r="J22" s="321"/>
      <c r="K22" s="194"/>
    </row>
    <row r="23" spans="2:11" customFormat="1" ht="15" customHeight="1">
      <c r="B23" s="197"/>
      <c r="C23" s="198"/>
      <c r="D23" s="198"/>
      <c r="E23" s="200" t="s">
        <v>1489</v>
      </c>
      <c r="F23" s="321" t="s">
        <v>1490</v>
      </c>
      <c r="G23" s="321"/>
      <c r="H23" s="321"/>
      <c r="I23" s="321"/>
      <c r="J23" s="321"/>
      <c r="K23" s="194"/>
    </row>
    <row r="24" spans="2:1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customFormat="1" ht="15" customHeight="1">
      <c r="B25" s="197"/>
      <c r="C25" s="321" t="s">
        <v>1491</v>
      </c>
      <c r="D25" s="321"/>
      <c r="E25" s="321"/>
      <c r="F25" s="321"/>
      <c r="G25" s="321"/>
      <c r="H25" s="321"/>
      <c r="I25" s="321"/>
      <c r="J25" s="321"/>
      <c r="K25" s="194"/>
    </row>
    <row r="26" spans="2:11" customFormat="1" ht="15" customHeight="1">
      <c r="B26" s="197"/>
      <c r="C26" s="321" t="s">
        <v>1492</v>
      </c>
      <c r="D26" s="321"/>
      <c r="E26" s="321"/>
      <c r="F26" s="321"/>
      <c r="G26" s="321"/>
      <c r="H26" s="321"/>
      <c r="I26" s="321"/>
      <c r="J26" s="321"/>
      <c r="K26" s="194"/>
    </row>
    <row r="27" spans="2:11" customFormat="1" ht="15" customHeight="1">
      <c r="B27" s="197"/>
      <c r="C27" s="196"/>
      <c r="D27" s="321" t="s">
        <v>1493</v>
      </c>
      <c r="E27" s="321"/>
      <c r="F27" s="321"/>
      <c r="G27" s="321"/>
      <c r="H27" s="321"/>
      <c r="I27" s="321"/>
      <c r="J27" s="321"/>
      <c r="K27" s="194"/>
    </row>
    <row r="28" spans="2:11" customFormat="1" ht="15" customHeight="1">
      <c r="B28" s="197"/>
      <c r="C28" s="198"/>
      <c r="D28" s="321" t="s">
        <v>1494</v>
      </c>
      <c r="E28" s="321"/>
      <c r="F28" s="321"/>
      <c r="G28" s="321"/>
      <c r="H28" s="321"/>
      <c r="I28" s="321"/>
      <c r="J28" s="321"/>
      <c r="K28" s="194"/>
    </row>
    <row r="29" spans="2:1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customFormat="1" ht="15" customHeight="1">
      <c r="B30" s="197"/>
      <c r="C30" s="198"/>
      <c r="D30" s="321" t="s">
        <v>1495</v>
      </c>
      <c r="E30" s="321"/>
      <c r="F30" s="321"/>
      <c r="G30" s="321"/>
      <c r="H30" s="321"/>
      <c r="I30" s="321"/>
      <c r="J30" s="321"/>
      <c r="K30" s="194"/>
    </row>
    <row r="31" spans="2:11" customFormat="1" ht="15" customHeight="1">
      <c r="B31" s="197"/>
      <c r="C31" s="198"/>
      <c r="D31" s="321" t="s">
        <v>1496</v>
      </c>
      <c r="E31" s="321"/>
      <c r="F31" s="321"/>
      <c r="G31" s="321"/>
      <c r="H31" s="321"/>
      <c r="I31" s="321"/>
      <c r="J31" s="321"/>
      <c r="K31" s="194"/>
    </row>
    <row r="32" spans="2:1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customFormat="1" ht="15" customHeight="1">
      <c r="B33" s="197"/>
      <c r="C33" s="198"/>
      <c r="D33" s="321" t="s">
        <v>1497</v>
      </c>
      <c r="E33" s="321"/>
      <c r="F33" s="321"/>
      <c r="G33" s="321"/>
      <c r="H33" s="321"/>
      <c r="I33" s="321"/>
      <c r="J33" s="321"/>
      <c r="K33" s="194"/>
    </row>
    <row r="34" spans="2:11" customFormat="1" ht="15" customHeight="1">
      <c r="B34" s="197"/>
      <c r="C34" s="198"/>
      <c r="D34" s="321" t="s">
        <v>1498</v>
      </c>
      <c r="E34" s="321"/>
      <c r="F34" s="321"/>
      <c r="G34" s="321"/>
      <c r="H34" s="321"/>
      <c r="I34" s="321"/>
      <c r="J34" s="321"/>
      <c r="K34" s="194"/>
    </row>
    <row r="35" spans="2:11" customFormat="1" ht="15" customHeight="1">
      <c r="B35" s="197"/>
      <c r="C35" s="198"/>
      <c r="D35" s="321" t="s">
        <v>1499</v>
      </c>
      <c r="E35" s="321"/>
      <c r="F35" s="321"/>
      <c r="G35" s="321"/>
      <c r="H35" s="321"/>
      <c r="I35" s="321"/>
      <c r="J35" s="321"/>
      <c r="K35" s="194"/>
    </row>
    <row r="36" spans="2:11" customFormat="1" ht="15" customHeight="1">
      <c r="B36" s="197"/>
      <c r="C36" s="198"/>
      <c r="D36" s="196"/>
      <c r="E36" s="199" t="s">
        <v>120</v>
      </c>
      <c r="F36" s="196"/>
      <c r="G36" s="321" t="s">
        <v>1500</v>
      </c>
      <c r="H36" s="321"/>
      <c r="I36" s="321"/>
      <c r="J36" s="321"/>
      <c r="K36" s="194"/>
    </row>
    <row r="37" spans="2:11" customFormat="1" ht="30.75" customHeight="1">
      <c r="B37" s="197"/>
      <c r="C37" s="198"/>
      <c r="D37" s="196"/>
      <c r="E37" s="199" t="s">
        <v>1501</v>
      </c>
      <c r="F37" s="196"/>
      <c r="G37" s="321" t="s">
        <v>1502</v>
      </c>
      <c r="H37" s="321"/>
      <c r="I37" s="321"/>
      <c r="J37" s="321"/>
      <c r="K37" s="194"/>
    </row>
    <row r="38" spans="2:11" customFormat="1" ht="15" customHeight="1">
      <c r="B38" s="197"/>
      <c r="C38" s="198"/>
      <c r="D38" s="196"/>
      <c r="E38" s="199" t="s">
        <v>52</v>
      </c>
      <c r="F38" s="196"/>
      <c r="G38" s="321" t="s">
        <v>1503</v>
      </c>
      <c r="H38" s="321"/>
      <c r="I38" s="321"/>
      <c r="J38" s="321"/>
      <c r="K38" s="194"/>
    </row>
    <row r="39" spans="2:11" customFormat="1" ht="15" customHeight="1">
      <c r="B39" s="197"/>
      <c r="C39" s="198"/>
      <c r="D39" s="196"/>
      <c r="E39" s="199" t="s">
        <v>53</v>
      </c>
      <c r="F39" s="196"/>
      <c r="G39" s="321" t="s">
        <v>1504</v>
      </c>
      <c r="H39" s="321"/>
      <c r="I39" s="321"/>
      <c r="J39" s="321"/>
      <c r="K39" s="194"/>
    </row>
    <row r="40" spans="2:11" customFormat="1" ht="15" customHeight="1">
      <c r="B40" s="197"/>
      <c r="C40" s="198"/>
      <c r="D40" s="196"/>
      <c r="E40" s="199" t="s">
        <v>121</v>
      </c>
      <c r="F40" s="196"/>
      <c r="G40" s="321" t="s">
        <v>1505</v>
      </c>
      <c r="H40" s="321"/>
      <c r="I40" s="321"/>
      <c r="J40" s="321"/>
      <c r="K40" s="194"/>
    </row>
    <row r="41" spans="2:11" customFormat="1" ht="15" customHeight="1">
      <c r="B41" s="197"/>
      <c r="C41" s="198"/>
      <c r="D41" s="196"/>
      <c r="E41" s="199" t="s">
        <v>122</v>
      </c>
      <c r="F41" s="196"/>
      <c r="G41" s="321" t="s">
        <v>1506</v>
      </c>
      <c r="H41" s="321"/>
      <c r="I41" s="321"/>
      <c r="J41" s="321"/>
      <c r="K41" s="194"/>
    </row>
    <row r="42" spans="2:11" customFormat="1" ht="15" customHeight="1">
      <c r="B42" s="197"/>
      <c r="C42" s="198"/>
      <c r="D42" s="196"/>
      <c r="E42" s="199" t="s">
        <v>1507</v>
      </c>
      <c r="F42" s="196"/>
      <c r="G42" s="321" t="s">
        <v>1508</v>
      </c>
      <c r="H42" s="321"/>
      <c r="I42" s="321"/>
      <c r="J42" s="321"/>
      <c r="K42" s="194"/>
    </row>
    <row r="43" spans="2:11" customFormat="1" ht="15" customHeight="1">
      <c r="B43" s="197"/>
      <c r="C43" s="198"/>
      <c r="D43" s="196"/>
      <c r="E43" s="199"/>
      <c r="F43" s="196"/>
      <c r="G43" s="321" t="s">
        <v>1509</v>
      </c>
      <c r="H43" s="321"/>
      <c r="I43" s="321"/>
      <c r="J43" s="321"/>
      <c r="K43" s="194"/>
    </row>
    <row r="44" spans="2:11" customFormat="1" ht="15" customHeight="1">
      <c r="B44" s="197"/>
      <c r="C44" s="198"/>
      <c r="D44" s="196"/>
      <c r="E44" s="199" t="s">
        <v>1510</v>
      </c>
      <c r="F44" s="196"/>
      <c r="G44" s="321" t="s">
        <v>1511</v>
      </c>
      <c r="H44" s="321"/>
      <c r="I44" s="321"/>
      <c r="J44" s="321"/>
      <c r="K44" s="194"/>
    </row>
    <row r="45" spans="2:11" customFormat="1" ht="15" customHeight="1">
      <c r="B45" s="197"/>
      <c r="C45" s="198"/>
      <c r="D45" s="196"/>
      <c r="E45" s="199" t="s">
        <v>124</v>
      </c>
      <c r="F45" s="196"/>
      <c r="G45" s="321" t="s">
        <v>1512</v>
      </c>
      <c r="H45" s="321"/>
      <c r="I45" s="321"/>
      <c r="J45" s="321"/>
      <c r="K45" s="194"/>
    </row>
    <row r="46" spans="2:1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customFormat="1" ht="15" customHeight="1">
      <c r="B47" s="197"/>
      <c r="C47" s="198"/>
      <c r="D47" s="321" t="s">
        <v>1513</v>
      </c>
      <c r="E47" s="321"/>
      <c r="F47" s="321"/>
      <c r="G47" s="321"/>
      <c r="H47" s="321"/>
      <c r="I47" s="321"/>
      <c r="J47" s="321"/>
      <c r="K47" s="194"/>
    </row>
    <row r="48" spans="2:11" customFormat="1" ht="15" customHeight="1">
      <c r="B48" s="197"/>
      <c r="C48" s="198"/>
      <c r="D48" s="198"/>
      <c r="E48" s="321" t="s">
        <v>1514</v>
      </c>
      <c r="F48" s="321"/>
      <c r="G48" s="321"/>
      <c r="H48" s="321"/>
      <c r="I48" s="321"/>
      <c r="J48" s="321"/>
      <c r="K48" s="194"/>
    </row>
    <row r="49" spans="2:11" customFormat="1" ht="15" customHeight="1">
      <c r="B49" s="197"/>
      <c r="C49" s="198"/>
      <c r="D49" s="198"/>
      <c r="E49" s="321" t="s">
        <v>1515</v>
      </c>
      <c r="F49" s="321"/>
      <c r="G49" s="321"/>
      <c r="H49" s="321"/>
      <c r="I49" s="321"/>
      <c r="J49" s="321"/>
      <c r="K49" s="194"/>
    </row>
    <row r="50" spans="2:11" customFormat="1" ht="15" customHeight="1">
      <c r="B50" s="197"/>
      <c r="C50" s="198"/>
      <c r="D50" s="198"/>
      <c r="E50" s="321" t="s">
        <v>1516</v>
      </c>
      <c r="F50" s="321"/>
      <c r="G50" s="321"/>
      <c r="H50" s="321"/>
      <c r="I50" s="321"/>
      <c r="J50" s="321"/>
      <c r="K50" s="194"/>
    </row>
    <row r="51" spans="2:11" customFormat="1" ht="15" customHeight="1">
      <c r="B51" s="197"/>
      <c r="C51" s="198"/>
      <c r="D51" s="321" t="s">
        <v>1517</v>
      </c>
      <c r="E51" s="321"/>
      <c r="F51" s="321"/>
      <c r="G51" s="321"/>
      <c r="H51" s="321"/>
      <c r="I51" s="321"/>
      <c r="J51" s="321"/>
      <c r="K51" s="194"/>
    </row>
    <row r="52" spans="2:11" customFormat="1" ht="25.5" customHeight="1">
      <c r="B52" s="193"/>
      <c r="C52" s="322" t="s">
        <v>1518</v>
      </c>
      <c r="D52" s="322"/>
      <c r="E52" s="322"/>
      <c r="F52" s="322"/>
      <c r="G52" s="322"/>
      <c r="H52" s="322"/>
      <c r="I52" s="322"/>
      <c r="J52" s="322"/>
      <c r="K52" s="194"/>
    </row>
    <row r="53" spans="2:1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customFormat="1" ht="15" customHeight="1">
      <c r="B54" s="193"/>
      <c r="C54" s="321" t="s">
        <v>1519</v>
      </c>
      <c r="D54" s="321"/>
      <c r="E54" s="321"/>
      <c r="F54" s="321"/>
      <c r="G54" s="321"/>
      <c r="H54" s="321"/>
      <c r="I54" s="321"/>
      <c r="J54" s="321"/>
      <c r="K54" s="194"/>
    </row>
    <row r="55" spans="2:11" customFormat="1" ht="15" customHeight="1">
      <c r="B55" s="193"/>
      <c r="C55" s="321" t="s">
        <v>1520</v>
      </c>
      <c r="D55" s="321"/>
      <c r="E55" s="321"/>
      <c r="F55" s="321"/>
      <c r="G55" s="321"/>
      <c r="H55" s="321"/>
      <c r="I55" s="321"/>
      <c r="J55" s="321"/>
      <c r="K55" s="194"/>
    </row>
    <row r="56" spans="2:1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customFormat="1" ht="15" customHeight="1">
      <c r="B57" s="193"/>
      <c r="C57" s="321" t="s">
        <v>1521</v>
      </c>
      <c r="D57" s="321"/>
      <c r="E57" s="321"/>
      <c r="F57" s="321"/>
      <c r="G57" s="321"/>
      <c r="H57" s="321"/>
      <c r="I57" s="321"/>
      <c r="J57" s="321"/>
      <c r="K57" s="194"/>
    </row>
    <row r="58" spans="2:11" customFormat="1" ht="15" customHeight="1">
      <c r="B58" s="193"/>
      <c r="C58" s="198"/>
      <c r="D58" s="321" t="s">
        <v>1522</v>
      </c>
      <c r="E58" s="321"/>
      <c r="F58" s="321"/>
      <c r="G58" s="321"/>
      <c r="H58" s="321"/>
      <c r="I58" s="321"/>
      <c r="J58" s="321"/>
      <c r="K58" s="194"/>
    </row>
    <row r="59" spans="2:11" customFormat="1" ht="15" customHeight="1">
      <c r="B59" s="193"/>
      <c r="C59" s="198"/>
      <c r="D59" s="321" t="s">
        <v>1523</v>
      </c>
      <c r="E59" s="321"/>
      <c r="F59" s="321"/>
      <c r="G59" s="321"/>
      <c r="H59" s="321"/>
      <c r="I59" s="321"/>
      <c r="J59" s="321"/>
      <c r="K59" s="194"/>
    </row>
    <row r="60" spans="2:11" customFormat="1" ht="15" customHeight="1">
      <c r="B60" s="193"/>
      <c r="C60" s="198"/>
      <c r="D60" s="321" t="s">
        <v>1524</v>
      </c>
      <c r="E60" s="321"/>
      <c r="F60" s="321"/>
      <c r="G60" s="321"/>
      <c r="H60" s="321"/>
      <c r="I60" s="321"/>
      <c r="J60" s="321"/>
      <c r="K60" s="194"/>
    </row>
    <row r="61" spans="2:11" customFormat="1" ht="15" customHeight="1">
      <c r="B61" s="193"/>
      <c r="C61" s="198"/>
      <c r="D61" s="321" t="s">
        <v>1525</v>
      </c>
      <c r="E61" s="321"/>
      <c r="F61" s="321"/>
      <c r="G61" s="321"/>
      <c r="H61" s="321"/>
      <c r="I61" s="321"/>
      <c r="J61" s="321"/>
      <c r="K61" s="194"/>
    </row>
    <row r="62" spans="2:11" customFormat="1" ht="15" customHeight="1">
      <c r="B62" s="193"/>
      <c r="C62" s="198"/>
      <c r="D62" s="320" t="s">
        <v>1526</v>
      </c>
      <c r="E62" s="320"/>
      <c r="F62" s="320"/>
      <c r="G62" s="320"/>
      <c r="H62" s="320"/>
      <c r="I62" s="320"/>
      <c r="J62" s="320"/>
      <c r="K62" s="194"/>
    </row>
    <row r="63" spans="2:11" customFormat="1" ht="15" customHeight="1">
      <c r="B63" s="193"/>
      <c r="C63" s="198"/>
      <c r="D63" s="321" t="s">
        <v>1527</v>
      </c>
      <c r="E63" s="321"/>
      <c r="F63" s="321"/>
      <c r="G63" s="321"/>
      <c r="H63" s="321"/>
      <c r="I63" s="321"/>
      <c r="J63" s="321"/>
      <c r="K63" s="194"/>
    </row>
    <row r="64" spans="2:1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customFormat="1" ht="15" customHeight="1">
      <c r="B65" s="193"/>
      <c r="C65" s="198"/>
      <c r="D65" s="321" t="s">
        <v>1528</v>
      </c>
      <c r="E65" s="321"/>
      <c r="F65" s="321"/>
      <c r="G65" s="321"/>
      <c r="H65" s="321"/>
      <c r="I65" s="321"/>
      <c r="J65" s="321"/>
      <c r="K65" s="194"/>
    </row>
    <row r="66" spans="2:11" customFormat="1" ht="15" customHeight="1">
      <c r="B66" s="193"/>
      <c r="C66" s="198"/>
      <c r="D66" s="320" t="s">
        <v>1529</v>
      </c>
      <c r="E66" s="320"/>
      <c r="F66" s="320"/>
      <c r="G66" s="320"/>
      <c r="H66" s="320"/>
      <c r="I66" s="320"/>
      <c r="J66" s="320"/>
      <c r="K66" s="194"/>
    </row>
    <row r="67" spans="2:11" customFormat="1" ht="15" customHeight="1">
      <c r="B67" s="193"/>
      <c r="C67" s="198"/>
      <c r="D67" s="321" t="s">
        <v>1530</v>
      </c>
      <c r="E67" s="321"/>
      <c r="F67" s="321"/>
      <c r="G67" s="321"/>
      <c r="H67" s="321"/>
      <c r="I67" s="321"/>
      <c r="J67" s="321"/>
      <c r="K67" s="194"/>
    </row>
    <row r="68" spans="2:11" customFormat="1" ht="15" customHeight="1">
      <c r="B68" s="193"/>
      <c r="C68" s="198"/>
      <c r="D68" s="321" t="s">
        <v>1531</v>
      </c>
      <c r="E68" s="321"/>
      <c r="F68" s="321"/>
      <c r="G68" s="321"/>
      <c r="H68" s="321"/>
      <c r="I68" s="321"/>
      <c r="J68" s="321"/>
      <c r="K68" s="194"/>
    </row>
    <row r="69" spans="2:11" customFormat="1" ht="15" customHeight="1">
      <c r="B69" s="193"/>
      <c r="C69" s="198"/>
      <c r="D69" s="321" t="s">
        <v>1532</v>
      </c>
      <c r="E69" s="321"/>
      <c r="F69" s="321"/>
      <c r="G69" s="321"/>
      <c r="H69" s="321"/>
      <c r="I69" s="321"/>
      <c r="J69" s="321"/>
      <c r="K69" s="194"/>
    </row>
    <row r="70" spans="2:11" customFormat="1" ht="15" customHeight="1">
      <c r="B70" s="193"/>
      <c r="C70" s="198"/>
      <c r="D70" s="321" t="s">
        <v>1533</v>
      </c>
      <c r="E70" s="321"/>
      <c r="F70" s="321"/>
      <c r="G70" s="321"/>
      <c r="H70" s="321"/>
      <c r="I70" s="321"/>
      <c r="J70" s="321"/>
      <c r="K70" s="194"/>
    </row>
    <row r="71" spans="2:1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customFormat="1" ht="45" customHeight="1">
      <c r="B75" s="210"/>
      <c r="C75" s="319" t="s">
        <v>1534</v>
      </c>
      <c r="D75" s="319"/>
      <c r="E75" s="319"/>
      <c r="F75" s="319"/>
      <c r="G75" s="319"/>
      <c r="H75" s="319"/>
      <c r="I75" s="319"/>
      <c r="J75" s="319"/>
      <c r="K75" s="211"/>
    </row>
    <row r="76" spans="2:11" customFormat="1" ht="17.25" customHeight="1">
      <c r="B76" s="210"/>
      <c r="C76" s="212" t="s">
        <v>1535</v>
      </c>
      <c r="D76" s="212"/>
      <c r="E76" s="212"/>
      <c r="F76" s="212" t="s">
        <v>1536</v>
      </c>
      <c r="G76" s="213"/>
      <c r="H76" s="212" t="s">
        <v>53</v>
      </c>
      <c r="I76" s="212" t="s">
        <v>56</v>
      </c>
      <c r="J76" s="212" t="s">
        <v>1537</v>
      </c>
      <c r="K76" s="211"/>
    </row>
    <row r="77" spans="2:11" customFormat="1" ht="17.25" customHeight="1">
      <c r="B77" s="210"/>
      <c r="C77" s="214" t="s">
        <v>1538</v>
      </c>
      <c r="D77" s="214"/>
      <c r="E77" s="214"/>
      <c r="F77" s="215" t="s">
        <v>1539</v>
      </c>
      <c r="G77" s="216"/>
      <c r="H77" s="214"/>
      <c r="I77" s="214"/>
      <c r="J77" s="214" t="s">
        <v>1540</v>
      </c>
      <c r="K77" s="211"/>
    </row>
    <row r="78" spans="2:1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customFormat="1" ht="15" customHeight="1">
      <c r="B79" s="210"/>
      <c r="C79" s="199" t="s">
        <v>52</v>
      </c>
      <c r="D79" s="219"/>
      <c r="E79" s="219"/>
      <c r="F79" s="220" t="s">
        <v>1541</v>
      </c>
      <c r="G79" s="221"/>
      <c r="H79" s="199" t="s">
        <v>1542</v>
      </c>
      <c r="I79" s="199" t="s">
        <v>1543</v>
      </c>
      <c r="J79" s="199">
        <v>20</v>
      </c>
      <c r="K79" s="211"/>
    </row>
    <row r="80" spans="2:11" customFormat="1" ht="15" customHeight="1">
      <c r="B80" s="210"/>
      <c r="C80" s="199" t="s">
        <v>1544</v>
      </c>
      <c r="D80" s="199"/>
      <c r="E80" s="199"/>
      <c r="F80" s="220" t="s">
        <v>1541</v>
      </c>
      <c r="G80" s="221"/>
      <c r="H80" s="199" t="s">
        <v>1545</v>
      </c>
      <c r="I80" s="199" t="s">
        <v>1543</v>
      </c>
      <c r="J80" s="199">
        <v>120</v>
      </c>
      <c r="K80" s="211"/>
    </row>
    <row r="81" spans="2:11" customFormat="1" ht="15" customHeight="1">
      <c r="B81" s="222"/>
      <c r="C81" s="199" t="s">
        <v>1546</v>
      </c>
      <c r="D81" s="199"/>
      <c r="E81" s="199"/>
      <c r="F81" s="220" t="s">
        <v>1547</v>
      </c>
      <c r="G81" s="221"/>
      <c r="H81" s="199" t="s">
        <v>1548</v>
      </c>
      <c r="I81" s="199" t="s">
        <v>1543</v>
      </c>
      <c r="J81" s="199">
        <v>50</v>
      </c>
      <c r="K81" s="211"/>
    </row>
    <row r="82" spans="2:11" customFormat="1" ht="15" customHeight="1">
      <c r="B82" s="222"/>
      <c r="C82" s="199" t="s">
        <v>1549</v>
      </c>
      <c r="D82" s="199"/>
      <c r="E82" s="199"/>
      <c r="F82" s="220" t="s">
        <v>1541</v>
      </c>
      <c r="G82" s="221"/>
      <c r="H82" s="199" t="s">
        <v>1550</v>
      </c>
      <c r="I82" s="199" t="s">
        <v>1551</v>
      </c>
      <c r="J82" s="199"/>
      <c r="K82" s="211"/>
    </row>
    <row r="83" spans="2:11" customFormat="1" ht="15" customHeight="1">
      <c r="B83" s="222"/>
      <c r="C83" s="199" t="s">
        <v>1552</v>
      </c>
      <c r="D83" s="199"/>
      <c r="E83" s="199"/>
      <c r="F83" s="220" t="s">
        <v>1547</v>
      </c>
      <c r="G83" s="199"/>
      <c r="H83" s="199" t="s">
        <v>1553</v>
      </c>
      <c r="I83" s="199" t="s">
        <v>1543</v>
      </c>
      <c r="J83" s="199">
        <v>15</v>
      </c>
      <c r="K83" s="211"/>
    </row>
    <row r="84" spans="2:11" customFormat="1" ht="15" customHeight="1">
      <c r="B84" s="222"/>
      <c r="C84" s="199" t="s">
        <v>1554</v>
      </c>
      <c r="D84" s="199"/>
      <c r="E84" s="199"/>
      <c r="F84" s="220" t="s">
        <v>1547</v>
      </c>
      <c r="G84" s="199"/>
      <c r="H84" s="199" t="s">
        <v>1555</v>
      </c>
      <c r="I84" s="199" t="s">
        <v>1543</v>
      </c>
      <c r="J84" s="199">
        <v>15</v>
      </c>
      <c r="K84" s="211"/>
    </row>
    <row r="85" spans="2:11" customFormat="1" ht="15" customHeight="1">
      <c r="B85" s="222"/>
      <c r="C85" s="199" t="s">
        <v>1556</v>
      </c>
      <c r="D85" s="199"/>
      <c r="E85" s="199"/>
      <c r="F85" s="220" t="s">
        <v>1547</v>
      </c>
      <c r="G85" s="199"/>
      <c r="H85" s="199" t="s">
        <v>1557</v>
      </c>
      <c r="I85" s="199" t="s">
        <v>1543</v>
      </c>
      <c r="J85" s="199">
        <v>20</v>
      </c>
      <c r="K85" s="211"/>
    </row>
    <row r="86" spans="2:11" customFormat="1" ht="15" customHeight="1">
      <c r="B86" s="222"/>
      <c r="C86" s="199" t="s">
        <v>1558</v>
      </c>
      <c r="D86" s="199"/>
      <c r="E86" s="199"/>
      <c r="F86" s="220" t="s">
        <v>1547</v>
      </c>
      <c r="G86" s="199"/>
      <c r="H86" s="199" t="s">
        <v>1559</v>
      </c>
      <c r="I86" s="199" t="s">
        <v>1543</v>
      </c>
      <c r="J86" s="199">
        <v>20</v>
      </c>
      <c r="K86" s="211"/>
    </row>
    <row r="87" spans="2:11" customFormat="1" ht="15" customHeight="1">
      <c r="B87" s="222"/>
      <c r="C87" s="199" t="s">
        <v>1560</v>
      </c>
      <c r="D87" s="199"/>
      <c r="E87" s="199"/>
      <c r="F87" s="220" t="s">
        <v>1547</v>
      </c>
      <c r="G87" s="221"/>
      <c r="H87" s="199" t="s">
        <v>1561</v>
      </c>
      <c r="I87" s="199" t="s">
        <v>1543</v>
      </c>
      <c r="J87" s="199">
        <v>50</v>
      </c>
      <c r="K87" s="211"/>
    </row>
    <row r="88" spans="2:11" customFormat="1" ht="15" customHeight="1">
      <c r="B88" s="222"/>
      <c r="C88" s="199" t="s">
        <v>1562</v>
      </c>
      <c r="D88" s="199"/>
      <c r="E88" s="199"/>
      <c r="F88" s="220" t="s">
        <v>1547</v>
      </c>
      <c r="G88" s="221"/>
      <c r="H88" s="199" t="s">
        <v>1563</v>
      </c>
      <c r="I88" s="199" t="s">
        <v>1543</v>
      </c>
      <c r="J88" s="199">
        <v>20</v>
      </c>
      <c r="K88" s="211"/>
    </row>
    <row r="89" spans="2:11" customFormat="1" ht="15" customHeight="1">
      <c r="B89" s="222"/>
      <c r="C89" s="199" t="s">
        <v>1564</v>
      </c>
      <c r="D89" s="199"/>
      <c r="E89" s="199"/>
      <c r="F89" s="220" t="s">
        <v>1547</v>
      </c>
      <c r="G89" s="221"/>
      <c r="H89" s="199" t="s">
        <v>1565</v>
      </c>
      <c r="I89" s="199" t="s">
        <v>1543</v>
      </c>
      <c r="J89" s="199">
        <v>20</v>
      </c>
      <c r="K89" s="211"/>
    </row>
    <row r="90" spans="2:11" customFormat="1" ht="15" customHeight="1">
      <c r="B90" s="222"/>
      <c r="C90" s="199" t="s">
        <v>1566</v>
      </c>
      <c r="D90" s="199"/>
      <c r="E90" s="199"/>
      <c r="F90" s="220" t="s">
        <v>1547</v>
      </c>
      <c r="G90" s="221"/>
      <c r="H90" s="199" t="s">
        <v>1567</v>
      </c>
      <c r="I90" s="199" t="s">
        <v>1543</v>
      </c>
      <c r="J90" s="199">
        <v>50</v>
      </c>
      <c r="K90" s="211"/>
    </row>
    <row r="91" spans="2:11" customFormat="1" ht="15" customHeight="1">
      <c r="B91" s="222"/>
      <c r="C91" s="199" t="s">
        <v>1568</v>
      </c>
      <c r="D91" s="199"/>
      <c r="E91" s="199"/>
      <c r="F91" s="220" t="s">
        <v>1547</v>
      </c>
      <c r="G91" s="221"/>
      <c r="H91" s="199" t="s">
        <v>1568</v>
      </c>
      <c r="I91" s="199" t="s">
        <v>1543</v>
      </c>
      <c r="J91" s="199">
        <v>50</v>
      </c>
      <c r="K91" s="211"/>
    </row>
    <row r="92" spans="2:11" customFormat="1" ht="15" customHeight="1">
      <c r="B92" s="222"/>
      <c r="C92" s="199" t="s">
        <v>1569</v>
      </c>
      <c r="D92" s="199"/>
      <c r="E92" s="199"/>
      <c r="F92" s="220" t="s">
        <v>1547</v>
      </c>
      <c r="G92" s="221"/>
      <c r="H92" s="199" t="s">
        <v>1570</v>
      </c>
      <c r="I92" s="199" t="s">
        <v>1543</v>
      </c>
      <c r="J92" s="199">
        <v>255</v>
      </c>
      <c r="K92" s="211"/>
    </row>
    <row r="93" spans="2:11" customFormat="1" ht="15" customHeight="1">
      <c r="B93" s="222"/>
      <c r="C93" s="199" t="s">
        <v>1571</v>
      </c>
      <c r="D93" s="199"/>
      <c r="E93" s="199"/>
      <c r="F93" s="220" t="s">
        <v>1541</v>
      </c>
      <c r="G93" s="221"/>
      <c r="H93" s="199" t="s">
        <v>1572</v>
      </c>
      <c r="I93" s="199" t="s">
        <v>1573</v>
      </c>
      <c r="J93" s="199"/>
      <c r="K93" s="211"/>
    </row>
    <row r="94" spans="2:11" customFormat="1" ht="15" customHeight="1">
      <c r="B94" s="222"/>
      <c r="C94" s="199" t="s">
        <v>1574</v>
      </c>
      <c r="D94" s="199"/>
      <c r="E94" s="199"/>
      <c r="F94" s="220" t="s">
        <v>1541</v>
      </c>
      <c r="G94" s="221"/>
      <c r="H94" s="199" t="s">
        <v>1575</v>
      </c>
      <c r="I94" s="199" t="s">
        <v>1576</v>
      </c>
      <c r="J94" s="199"/>
      <c r="K94" s="211"/>
    </row>
    <row r="95" spans="2:11" customFormat="1" ht="15" customHeight="1">
      <c r="B95" s="222"/>
      <c r="C95" s="199" t="s">
        <v>1577</v>
      </c>
      <c r="D95" s="199"/>
      <c r="E95" s="199"/>
      <c r="F95" s="220" t="s">
        <v>1541</v>
      </c>
      <c r="G95" s="221"/>
      <c r="H95" s="199" t="s">
        <v>1577</v>
      </c>
      <c r="I95" s="199" t="s">
        <v>1576</v>
      </c>
      <c r="J95" s="199"/>
      <c r="K95" s="211"/>
    </row>
    <row r="96" spans="2:11" customFormat="1" ht="15" customHeight="1">
      <c r="B96" s="222"/>
      <c r="C96" s="199" t="s">
        <v>37</v>
      </c>
      <c r="D96" s="199"/>
      <c r="E96" s="199"/>
      <c r="F96" s="220" t="s">
        <v>1541</v>
      </c>
      <c r="G96" s="221"/>
      <c r="H96" s="199" t="s">
        <v>1578</v>
      </c>
      <c r="I96" s="199" t="s">
        <v>1576</v>
      </c>
      <c r="J96" s="199"/>
      <c r="K96" s="211"/>
    </row>
    <row r="97" spans="2:11" customFormat="1" ht="15" customHeight="1">
      <c r="B97" s="222"/>
      <c r="C97" s="199" t="s">
        <v>47</v>
      </c>
      <c r="D97" s="199"/>
      <c r="E97" s="199"/>
      <c r="F97" s="220" t="s">
        <v>1541</v>
      </c>
      <c r="G97" s="221"/>
      <c r="H97" s="199" t="s">
        <v>1579</v>
      </c>
      <c r="I97" s="199" t="s">
        <v>1576</v>
      </c>
      <c r="J97" s="199"/>
      <c r="K97" s="211"/>
    </row>
    <row r="98" spans="2:1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customFormat="1" ht="45" customHeight="1">
      <c r="B102" s="210"/>
      <c r="C102" s="319" t="s">
        <v>1580</v>
      </c>
      <c r="D102" s="319"/>
      <c r="E102" s="319"/>
      <c r="F102" s="319"/>
      <c r="G102" s="319"/>
      <c r="H102" s="319"/>
      <c r="I102" s="319"/>
      <c r="J102" s="319"/>
      <c r="K102" s="211"/>
    </row>
    <row r="103" spans="2:11" customFormat="1" ht="17.25" customHeight="1">
      <c r="B103" s="210"/>
      <c r="C103" s="212" t="s">
        <v>1535</v>
      </c>
      <c r="D103" s="212"/>
      <c r="E103" s="212"/>
      <c r="F103" s="212" t="s">
        <v>1536</v>
      </c>
      <c r="G103" s="213"/>
      <c r="H103" s="212" t="s">
        <v>53</v>
      </c>
      <c r="I103" s="212" t="s">
        <v>56</v>
      </c>
      <c r="J103" s="212" t="s">
        <v>1537</v>
      </c>
      <c r="K103" s="211"/>
    </row>
    <row r="104" spans="2:11" customFormat="1" ht="17.25" customHeight="1">
      <c r="B104" s="210"/>
      <c r="C104" s="214" t="s">
        <v>1538</v>
      </c>
      <c r="D104" s="214"/>
      <c r="E104" s="214"/>
      <c r="F104" s="215" t="s">
        <v>1539</v>
      </c>
      <c r="G104" s="216"/>
      <c r="H104" s="214"/>
      <c r="I104" s="214"/>
      <c r="J104" s="214" t="s">
        <v>1540</v>
      </c>
      <c r="K104" s="211"/>
    </row>
    <row r="105" spans="2:11" customFormat="1" ht="5.25" customHeight="1">
      <c r="B105" s="210"/>
      <c r="C105" s="212"/>
      <c r="D105" s="212"/>
      <c r="E105" s="212"/>
      <c r="F105" s="212"/>
      <c r="G105" s="228"/>
      <c r="H105" s="212"/>
      <c r="I105" s="212"/>
      <c r="J105" s="212"/>
      <c r="K105" s="211"/>
    </row>
    <row r="106" spans="2:11" customFormat="1" ht="15" customHeight="1">
      <c r="B106" s="210"/>
      <c r="C106" s="199" t="s">
        <v>52</v>
      </c>
      <c r="D106" s="219"/>
      <c r="E106" s="219"/>
      <c r="F106" s="220" t="s">
        <v>1541</v>
      </c>
      <c r="G106" s="199"/>
      <c r="H106" s="199" t="s">
        <v>1581</v>
      </c>
      <c r="I106" s="199" t="s">
        <v>1543</v>
      </c>
      <c r="J106" s="199">
        <v>20</v>
      </c>
      <c r="K106" s="211"/>
    </row>
    <row r="107" spans="2:11" customFormat="1" ht="15" customHeight="1">
      <c r="B107" s="210"/>
      <c r="C107" s="199" t="s">
        <v>1544</v>
      </c>
      <c r="D107" s="199"/>
      <c r="E107" s="199"/>
      <c r="F107" s="220" t="s">
        <v>1541</v>
      </c>
      <c r="G107" s="199"/>
      <c r="H107" s="199" t="s">
        <v>1581</v>
      </c>
      <c r="I107" s="199" t="s">
        <v>1543</v>
      </c>
      <c r="J107" s="199">
        <v>120</v>
      </c>
      <c r="K107" s="211"/>
    </row>
    <row r="108" spans="2:11" customFormat="1" ht="15" customHeight="1">
      <c r="B108" s="222"/>
      <c r="C108" s="199" t="s">
        <v>1546</v>
      </c>
      <c r="D108" s="199"/>
      <c r="E108" s="199"/>
      <c r="F108" s="220" t="s">
        <v>1547</v>
      </c>
      <c r="G108" s="199"/>
      <c r="H108" s="199" t="s">
        <v>1581</v>
      </c>
      <c r="I108" s="199" t="s">
        <v>1543</v>
      </c>
      <c r="J108" s="199">
        <v>50</v>
      </c>
      <c r="K108" s="211"/>
    </row>
    <row r="109" spans="2:11" customFormat="1" ht="15" customHeight="1">
      <c r="B109" s="222"/>
      <c r="C109" s="199" t="s">
        <v>1549</v>
      </c>
      <c r="D109" s="199"/>
      <c r="E109" s="199"/>
      <c r="F109" s="220" t="s">
        <v>1541</v>
      </c>
      <c r="G109" s="199"/>
      <c r="H109" s="199" t="s">
        <v>1581</v>
      </c>
      <c r="I109" s="199" t="s">
        <v>1551</v>
      </c>
      <c r="J109" s="199"/>
      <c r="K109" s="211"/>
    </row>
    <row r="110" spans="2:11" customFormat="1" ht="15" customHeight="1">
      <c r="B110" s="222"/>
      <c r="C110" s="199" t="s">
        <v>1560</v>
      </c>
      <c r="D110" s="199"/>
      <c r="E110" s="199"/>
      <c r="F110" s="220" t="s">
        <v>1547</v>
      </c>
      <c r="G110" s="199"/>
      <c r="H110" s="199" t="s">
        <v>1581</v>
      </c>
      <c r="I110" s="199" t="s">
        <v>1543</v>
      </c>
      <c r="J110" s="199">
        <v>50</v>
      </c>
      <c r="K110" s="211"/>
    </row>
    <row r="111" spans="2:11" customFormat="1" ht="15" customHeight="1">
      <c r="B111" s="222"/>
      <c r="C111" s="199" t="s">
        <v>1568</v>
      </c>
      <c r="D111" s="199"/>
      <c r="E111" s="199"/>
      <c r="F111" s="220" t="s">
        <v>1547</v>
      </c>
      <c r="G111" s="199"/>
      <c r="H111" s="199" t="s">
        <v>1581</v>
      </c>
      <c r="I111" s="199" t="s">
        <v>1543</v>
      </c>
      <c r="J111" s="199">
        <v>50</v>
      </c>
      <c r="K111" s="211"/>
    </row>
    <row r="112" spans="2:11" customFormat="1" ht="15" customHeight="1">
      <c r="B112" s="222"/>
      <c r="C112" s="199" t="s">
        <v>1566</v>
      </c>
      <c r="D112" s="199"/>
      <c r="E112" s="199"/>
      <c r="F112" s="220" t="s">
        <v>1547</v>
      </c>
      <c r="G112" s="199"/>
      <c r="H112" s="199" t="s">
        <v>1581</v>
      </c>
      <c r="I112" s="199" t="s">
        <v>1543</v>
      </c>
      <c r="J112" s="199">
        <v>50</v>
      </c>
      <c r="K112" s="211"/>
    </row>
    <row r="113" spans="2:11" customFormat="1" ht="15" customHeight="1">
      <c r="B113" s="222"/>
      <c r="C113" s="199" t="s">
        <v>52</v>
      </c>
      <c r="D113" s="199"/>
      <c r="E113" s="199"/>
      <c r="F113" s="220" t="s">
        <v>1541</v>
      </c>
      <c r="G113" s="199"/>
      <c r="H113" s="199" t="s">
        <v>1582</v>
      </c>
      <c r="I113" s="199" t="s">
        <v>1543</v>
      </c>
      <c r="J113" s="199">
        <v>20</v>
      </c>
      <c r="K113" s="211"/>
    </row>
    <row r="114" spans="2:11" customFormat="1" ht="15" customHeight="1">
      <c r="B114" s="222"/>
      <c r="C114" s="199" t="s">
        <v>1583</v>
      </c>
      <c r="D114" s="199"/>
      <c r="E114" s="199"/>
      <c r="F114" s="220" t="s">
        <v>1541</v>
      </c>
      <c r="G114" s="199"/>
      <c r="H114" s="199" t="s">
        <v>1584</v>
      </c>
      <c r="I114" s="199" t="s">
        <v>1543</v>
      </c>
      <c r="J114" s="199">
        <v>120</v>
      </c>
      <c r="K114" s="211"/>
    </row>
    <row r="115" spans="2:11" customFormat="1" ht="15" customHeight="1">
      <c r="B115" s="222"/>
      <c r="C115" s="199" t="s">
        <v>37</v>
      </c>
      <c r="D115" s="199"/>
      <c r="E115" s="199"/>
      <c r="F115" s="220" t="s">
        <v>1541</v>
      </c>
      <c r="G115" s="199"/>
      <c r="H115" s="199" t="s">
        <v>1585</v>
      </c>
      <c r="I115" s="199" t="s">
        <v>1576</v>
      </c>
      <c r="J115" s="199"/>
      <c r="K115" s="211"/>
    </row>
    <row r="116" spans="2:11" customFormat="1" ht="15" customHeight="1">
      <c r="B116" s="222"/>
      <c r="C116" s="199" t="s">
        <v>47</v>
      </c>
      <c r="D116" s="199"/>
      <c r="E116" s="199"/>
      <c r="F116" s="220" t="s">
        <v>1541</v>
      </c>
      <c r="G116" s="199"/>
      <c r="H116" s="199" t="s">
        <v>1586</v>
      </c>
      <c r="I116" s="199" t="s">
        <v>1576</v>
      </c>
      <c r="J116" s="199"/>
      <c r="K116" s="211"/>
    </row>
    <row r="117" spans="2:11" customFormat="1" ht="15" customHeight="1">
      <c r="B117" s="222"/>
      <c r="C117" s="199" t="s">
        <v>56</v>
      </c>
      <c r="D117" s="199"/>
      <c r="E117" s="199"/>
      <c r="F117" s="220" t="s">
        <v>1541</v>
      </c>
      <c r="G117" s="199"/>
      <c r="H117" s="199" t="s">
        <v>1587</v>
      </c>
      <c r="I117" s="199" t="s">
        <v>1588</v>
      </c>
      <c r="J117" s="199"/>
      <c r="K117" s="211"/>
    </row>
    <row r="118" spans="2:1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customFormat="1" ht="45" customHeight="1">
      <c r="B122" s="236"/>
      <c r="C122" s="317" t="s">
        <v>1589</v>
      </c>
      <c r="D122" s="317"/>
      <c r="E122" s="317"/>
      <c r="F122" s="317"/>
      <c r="G122" s="317"/>
      <c r="H122" s="317"/>
      <c r="I122" s="317"/>
      <c r="J122" s="317"/>
      <c r="K122" s="237"/>
    </row>
    <row r="123" spans="2:11" customFormat="1" ht="17.25" customHeight="1">
      <c r="B123" s="238"/>
      <c r="C123" s="212" t="s">
        <v>1535</v>
      </c>
      <c r="D123" s="212"/>
      <c r="E123" s="212"/>
      <c r="F123" s="212" t="s">
        <v>1536</v>
      </c>
      <c r="G123" s="213"/>
      <c r="H123" s="212" t="s">
        <v>53</v>
      </c>
      <c r="I123" s="212" t="s">
        <v>56</v>
      </c>
      <c r="J123" s="212" t="s">
        <v>1537</v>
      </c>
      <c r="K123" s="239"/>
    </row>
    <row r="124" spans="2:11" customFormat="1" ht="17.25" customHeight="1">
      <c r="B124" s="238"/>
      <c r="C124" s="214" t="s">
        <v>1538</v>
      </c>
      <c r="D124" s="214"/>
      <c r="E124" s="214"/>
      <c r="F124" s="215" t="s">
        <v>1539</v>
      </c>
      <c r="G124" s="216"/>
      <c r="H124" s="214"/>
      <c r="I124" s="214"/>
      <c r="J124" s="214" t="s">
        <v>1540</v>
      </c>
      <c r="K124" s="239"/>
    </row>
    <row r="125" spans="2:11" customFormat="1" ht="5.25" customHeight="1">
      <c r="B125" s="240"/>
      <c r="C125" s="217"/>
      <c r="D125" s="217"/>
      <c r="E125" s="217"/>
      <c r="F125" s="217"/>
      <c r="G125" s="241"/>
      <c r="H125" s="217"/>
      <c r="I125" s="217"/>
      <c r="J125" s="217"/>
      <c r="K125" s="242"/>
    </row>
    <row r="126" spans="2:11" customFormat="1" ht="15" customHeight="1">
      <c r="B126" s="240"/>
      <c r="C126" s="199" t="s">
        <v>1544</v>
      </c>
      <c r="D126" s="219"/>
      <c r="E126" s="219"/>
      <c r="F126" s="220" t="s">
        <v>1541</v>
      </c>
      <c r="G126" s="199"/>
      <c r="H126" s="199" t="s">
        <v>1581</v>
      </c>
      <c r="I126" s="199" t="s">
        <v>1543</v>
      </c>
      <c r="J126" s="199">
        <v>120</v>
      </c>
      <c r="K126" s="243"/>
    </row>
    <row r="127" spans="2:11" customFormat="1" ht="15" customHeight="1">
      <c r="B127" s="240"/>
      <c r="C127" s="199" t="s">
        <v>1590</v>
      </c>
      <c r="D127" s="199"/>
      <c r="E127" s="199"/>
      <c r="F127" s="220" t="s">
        <v>1541</v>
      </c>
      <c r="G127" s="199"/>
      <c r="H127" s="199" t="s">
        <v>1591</v>
      </c>
      <c r="I127" s="199" t="s">
        <v>1543</v>
      </c>
      <c r="J127" s="199" t="s">
        <v>1592</v>
      </c>
      <c r="K127" s="243"/>
    </row>
    <row r="128" spans="2:11" customFormat="1" ht="15" customHeight="1">
      <c r="B128" s="240"/>
      <c r="C128" s="199" t="s">
        <v>1489</v>
      </c>
      <c r="D128" s="199"/>
      <c r="E128" s="199"/>
      <c r="F128" s="220" t="s">
        <v>1541</v>
      </c>
      <c r="G128" s="199"/>
      <c r="H128" s="199" t="s">
        <v>1593</v>
      </c>
      <c r="I128" s="199" t="s">
        <v>1543</v>
      </c>
      <c r="J128" s="199" t="s">
        <v>1592</v>
      </c>
      <c r="K128" s="243"/>
    </row>
    <row r="129" spans="2:11" customFormat="1" ht="15" customHeight="1">
      <c r="B129" s="240"/>
      <c r="C129" s="199" t="s">
        <v>1552</v>
      </c>
      <c r="D129" s="199"/>
      <c r="E129" s="199"/>
      <c r="F129" s="220" t="s">
        <v>1547</v>
      </c>
      <c r="G129" s="199"/>
      <c r="H129" s="199" t="s">
        <v>1553</v>
      </c>
      <c r="I129" s="199" t="s">
        <v>1543</v>
      </c>
      <c r="J129" s="199">
        <v>15</v>
      </c>
      <c r="K129" s="243"/>
    </row>
    <row r="130" spans="2:11" customFormat="1" ht="15" customHeight="1">
      <c r="B130" s="240"/>
      <c r="C130" s="199" t="s">
        <v>1554</v>
      </c>
      <c r="D130" s="199"/>
      <c r="E130" s="199"/>
      <c r="F130" s="220" t="s">
        <v>1547</v>
      </c>
      <c r="G130" s="199"/>
      <c r="H130" s="199" t="s">
        <v>1555</v>
      </c>
      <c r="I130" s="199" t="s">
        <v>1543</v>
      </c>
      <c r="J130" s="199">
        <v>15</v>
      </c>
      <c r="K130" s="243"/>
    </row>
    <row r="131" spans="2:11" customFormat="1" ht="15" customHeight="1">
      <c r="B131" s="240"/>
      <c r="C131" s="199" t="s">
        <v>1556</v>
      </c>
      <c r="D131" s="199"/>
      <c r="E131" s="199"/>
      <c r="F131" s="220" t="s">
        <v>1547</v>
      </c>
      <c r="G131" s="199"/>
      <c r="H131" s="199" t="s">
        <v>1557</v>
      </c>
      <c r="I131" s="199" t="s">
        <v>1543</v>
      </c>
      <c r="J131" s="199">
        <v>20</v>
      </c>
      <c r="K131" s="243"/>
    </row>
    <row r="132" spans="2:11" customFormat="1" ht="15" customHeight="1">
      <c r="B132" s="240"/>
      <c r="C132" s="199" t="s">
        <v>1558</v>
      </c>
      <c r="D132" s="199"/>
      <c r="E132" s="199"/>
      <c r="F132" s="220" t="s">
        <v>1547</v>
      </c>
      <c r="G132" s="199"/>
      <c r="H132" s="199" t="s">
        <v>1559</v>
      </c>
      <c r="I132" s="199" t="s">
        <v>1543</v>
      </c>
      <c r="J132" s="199">
        <v>20</v>
      </c>
      <c r="K132" s="243"/>
    </row>
    <row r="133" spans="2:11" customFormat="1" ht="15" customHeight="1">
      <c r="B133" s="240"/>
      <c r="C133" s="199" t="s">
        <v>1546</v>
      </c>
      <c r="D133" s="199"/>
      <c r="E133" s="199"/>
      <c r="F133" s="220" t="s">
        <v>1547</v>
      </c>
      <c r="G133" s="199"/>
      <c r="H133" s="199" t="s">
        <v>1581</v>
      </c>
      <c r="I133" s="199" t="s">
        <v>1543</v>
      </c>
      <c r="J133" s="199">
        <v>50</v>
      </c>
      <c r="K133" s="243"/>
    </row>
    <row r="134" spans="2:11" customFormat="1" ht="15" customHeight="1">
      <c r="B134" s="240"/>
      <c r="C134" s="199" t="s">
        <v>1560</v>
      </c>
      <c r="D134" s="199"/>
      <c r="E134" s="199"/>
      <c r="F134" s="220" t="s">
        <v>1547</v>
      </c>
      <c r="G134" s="199"/>
      <c r="H134" s="199" t="s">
        <v>1581</v>
      </c>
      <c r="I134" s="199" t="s">
        <v>1543</v>
      </c>
      <c r="J134" s="199">
        <v>50</v>
      </c>
      <c r="K134" s="243"/>
    </row>
    <row r="135" spans="2:11" customFormat="1" ht="15" customHeight="1">
      <c r="B135" s="240"/>
      <c r="C135" s="199" t="s">
        <v>1566</v>
      </c>
      <c r="D135" s="199"/>
      <c r="E135" s="199"/>
      <c r="F135" s="220" t="s">
        <v>1547</v>
      </c>
      <c r="G135" s="199"/>
      <c r="H135" s="199" t="s">
        <v>1581</v>
      </c>
      <c r="I135" s="199" t="s">
        <v>1543</v>
      </c>
      <c r="J135" s="199">
        <v>50</v>
      </c>
      <c r="K135" s="243"/>
    </row>
    <row r="136" spans="2:11" customFormat="1" ht="15" customHeight="1">
      <c r="B136" s="240"/>
      <c r="C136" s="199" t="s">
        <v>1568</v>
      </c>
      <c r="D136" s="199"/>
      <c r="E136" s="199"/>
      <c r="F136" s="220" t="s">
        <v>1547</v>
      </c>
      <c r="G136" s="199"/>
      <c r="H136" s="199" t="s">
        <v>1581</v>
      </c>
      <c r="I136" s="199" t="s">
        <v>1543</v>
      </c>
      <c r="J136" s="199">
        <v>50</v>
      </c>
      <c r="K136" s="243"/>
    </row>
    <row r="137" spans="2:11" customFormat="1" ht="15" customHeight="1">
      <c r="B137" s="240"/>
      <c r="C137" s="199" t="s">
        <v>1569</v>
      </c>
      <c r="D137" s="199"/>
      <c r="E137" s="199"/>
      <c r="F137" s="220" t="s">
        <v>1547</v>
      </c>
      <c r="G137" s="199"/>
      <c r="H137" s="199" t="s">
        <v>1594</v>
      </c>
      <c r="I137" s="199" t="s">
        <v>1543</v>
      </c>
      <c r="J137" s="199">
        <v>255</v>
      </c>
      <c r="K137" s="243"/>
    </row>
    <row r="138" spans="2:11" customFormat="1" ht="15" customHeight="1">
      <c r="B138" s="240"/>
      <c r="C138" s="199" t="s">
        <v>1571</v>
      </c>
      <c r="D138" s="199"/>
      <c r="E138" s="199"/>
      <c r="F138" s="220" t="s">
        <v>1541</v>
      </c>
      <c r="G138" s="199"/>
      <c r="H138" s="199" t="s">
        <v>1595</v>
      </c>
      <c r="I138" s="199" t="s">
        <v>1573</v>
      </c>
      <c r="J138" s="199"/>
      <c r="K138" s="243"/>
    </row>
    <row r="139" spans="2:11" customFormat="1" ht="15" customHeight="1">
      <c r="B139" s="240"/>
      <c r="C139" s="199" t="s">
        <v>1574</v>
      </c>
      <c r="D139" s="199"/>
      <c r="E139" s="199"/>
      <c r="F139" s="220" t="s">
        <v>1541</v>
      </c>
      <c r="G139" s="199"/>
      <c r="H139" s="199" t="s">
        <v>1596</v>
      </c>
      <c r="I139" s="199" t="s">
        <v>1576</v>
      </c>
      <c r="J139" s="199"/>
      <c r="K139" s="243"/>
    </row>
    <row r="140" spans="2:11" customFormat="1" ht="15" customHeight="1">
      <c r="B140" s="240"/>
      <c r="C140" s="199" t="s">
        <v>1577</v>
      </c>
      <c r="D140" s="199"/>
      <c r="E140" s="199"/>
      <c r="F140" s="220" t="s">
        <v>1541</v>
      </c>
      <c r="G140" s="199"/>
      <c r="H140" s="199" t="s">
        <v>1577</v>
      </c>
      <c r="I140" s="199" t="s">
        <v>1576</v>
      </c>
      <c r="J140" s="199"/>
      <c r="K140" s="243"/>
    </row>
    <row r="141" spans="2:11" customFormat="1" ht="15" customHeight="1">
      <c r="B141" s="240"/>
      <c r="C141" s="199" t="s">
        <v>37</v>
      </c>
      <c r="D141" s="199"/>
      <c r="E141" s="199"/>
      <c r="F141" s="220" t="s">
        <v>1541</v>
      </c>
      <c r="G141" s="199"/>
      <c r="H141" s="199" t="s">
        <v>1597</v>
      </c>
      <c r="I141" s="199" t="s">
        <v>1576</v>
      </c>
      <c r="J141" s="199"/>
      <c r="K141" s="243"/>
    </row>
    <row r="142" spans="2:11" customFormat="1" ht="15" customHeight="1">
      <c r="B142" s="240"/>
      <c r="C142" s="199" t="s">
        <v>1598</v>
      </c>
      <c r="D142" s="199"/>
      <c r="E142" s="199"/>
      <c r="F142" s="220" t="s">
        <v>1541</v>
      </c>
      <c r="G142" s="199"/>
      <c r="H142" s="199" t="s">
        <v>1599</v>
      </c>
      <c r="I142" s="199" t="s">
        <v>1576</v>
      </c>
      <c r="J142" s="199"/>
      <c r="K142" s="243"/>
    </row>
    <row r="143" spans="2:1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customFormat="1" ht="45" customHeight="1">
      <c r="B147" s="210"/>
      <c r="C147" s="319" t="s">
        <v>1600</v>
      </c>
      <c r="D147" s="319"/>
      <c r="E147" s="319"/>
      <c r="F147" s="319"/>
      <c r="G147" s="319"/>
      <c r="H147" s="319"/>
      <c r="I147" s="319"/>
      <c r="J147" s="319"/>
      <c r="K147" s="211"/>
    </row>
    <row r="148" spans="2:11" customFormat="1" ht="17.25" customHeight="1">
      <c r="B148" s="210"/>
      <c r="C148" s="212" t="s">
        <v>1535</v>
      </c>
      <c r="D148" s="212"/>
      <c r="E148" s="212"/>
      <c r="F148" s="212" t="s">
        <v>1536</v>
      </c>
      <c r="G148" s="213"/>
      <c r="H148" s="212" t="s">
        <v>53</v>
      </c>
      <c r="I148" s="212" t="s">
        <v>56</v>
      </c>
      <c r="J148" s="212" t="s">
        <v>1537</v>
      </c>
      <c r="K148" s="211"/>
    </row>
    <row r="149" spans="2:11" customFormat="1" ht="17.25" customHeight="1">
      <c r="B149" s="210"/>
      <c r="C149" s="214" t="s">
        <v>1538</v>
      </c>
      <c r="D149" s="214"/>
      <c r="E149" s="214"/>
      <c r="F149" s="215" t="s">
        <v>1539</v>
      </c>
      <c r="G149" s="216"/>
      <c r="H149" s="214"/>
      <c r="I149" s="214"/>
      <c r="J149" s="214" t="s">
        <v>1540</v>
      </c>
      <c r="K149" s="211"/>
    </row>
    <row r="150" spans="2:1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3"/>
    </row>
    <row r="151" spans="2:11" customFormat="1" ht="15" customHeight="1">
      <c r="B151" s="222"/>
      <c r="C151" s="247" t="s">
        <v>1544</v>
      </c>
      <c r="D151" s="199"/>
      <c r="E151" s="199"/>
      <c r="F151" s="248" t="s">
        <v>1541</v>
      </c>
      <c r="G151" s="199"/>
      <c r="H151" s="247" t="s">
        <v>1581</v>
      </c>
      <c r="I151" s="247" t="s">
        <v>1543</v>
      </c>
      <c r="J151" s="247">
        <v>120</v>
      </c>
      <c r="K151" s="243"/>
    </row>
    <row r="152" spans="2:11" customFormat="1" ht="15" customHeight="1">
      <c r="B152" s="222"/>
      <c r="C152" s="247" t="s">
        <v>1590</v>
      </c>
      <c r="D152" s="199"/>
      <c r="E152" s="199"/>
      <c r="F152" s="248" t="s">
        <v>1541</v>
      </c>
      <c r="G152" s="199"/>
      <c r="H152" s="247" t="s">
        <v>1601</v>
      </c>
      <c r="I152" s="247" t="s">
        <v>1543</v>
      </c>
      <c r="J152" s="247" t="s">
        <v>1592</v>
      </c>
      <c r="K152" s="243"/>
    </row>
    <row r="153" spans="2:11" customFormat="1" ht="15" customHeight="1">
      <c r="B153" s="222"/>
      <c r="C153" s="247" t="s">
        <v>1489</v>
      </c>
      <c r="D153" s="199"/>
      <c r="E153" s="199"/>
      <c r="F153" s="248" t="s">
        <v>1541</v>
      </c>
      <c r="G153" s="199"/>
      <c r="H153" s="247" t="s">
        <v>1602</v>
      </c>
      <c r="I153" s="247" t="s">
        <v>1543</v>
      </c>
      <c r="J153" s="247" t="s">
        <v>1592</v>
      </c>
      <c r="K153" s="243"/>
    </row>
    <row r="154" spans="2:11" customFormat="1" ht="15" customHeight="1">
      <c r="B154" s="222"/>
      <c r="C154" s="247" t="s">
        <v>1546</v>
      </c>
      <c r="D154" s="199"/>
      <c r="E154" s="199"/>
      <c r="F154" s="248" t="s">
        <v>1547</v>
      </c>
      <c r="G154" s="199"/>
      <c r="H154" s="247" t="s">
        <v>1581</v>
      </c>
      <c r="I154" s="247" t="s">
        <v>1543</v>
      </c>
      <c r="J154" s="247">
        <v>50</v>
      </c>
      <c r="K154" s="243"/>
    </row>
    <row r="155" spans="2:11" customFormat="1" ht="15" customHeight="1">
      <c r="B155" s="222"/>
      <c r="C155" s="247" t="s">
        <v>1549</v>
      </c>
      <c r="D155" s="199"/>
      <c r="E155" s="199"/>
      <c r="F155" s="248" t="s">
        <v>1541</v>
      </c>
      <c r="G155" s="199"/>
      <c r="H155" s="247" t="s">
        <v>1581</v>
      </c>
      <c r="I155" s="247" t="s">
        <v>1551</v>
      </c>
      <c r="J155" s="247"/>
      <c r="K155" s="243"/>
    </row>
    <row r="156" spans="2:11" customFormat="1" ht="15" customHeight="1">
      <c r="B156" s="222"/>
      <c r="C156" s="247" t="s">
        <v>1560</v>
      </c>
      <c r="D156" s="199"/>
      <c r="E156" s="199"/>
      <c r="F156" s="248" t="s">
        <v>1547</v>
      </c>
      <c r="G156" s="199"/>
      <c r="H156" s="247" t="s">
        <v>1581</v>
      </c>
      <c r="I156" s="247" t="s">
        <v>1543</v>
      </c>
      <c r="J156" s="247">
        <v>50</v>
      </c>
      <c r="K156" s="243"/>
    </row>
    <row r="157" spans="2:11" customFormat="1" ht="15" customHeight="1">
      <c r="B157" s="222"/>
      <c r="C157" s="247" t="s">
        <v>1568</v>
      </c>
      <c r="D157" s="199"/>
      <c r="E157" s="199"/>
      <c r="F157" s="248" t="s">
        <v>1547</v>
      </c>
      <c r="G157" s="199"/>
      <c r="H157" s="247" t="s">
        <v>1581</v>
      </c>
      <c r="I157" s="247" t="s">
        <v>1543</v>
      </c>
      <c r="J157" s="247">
        <v>50</v>
      </c>
      <c r="K157" s="243"/>
    </row>
    <row r="158" spans="2:11" customFormat="1" ht="15" customHeight="1">
      <c r="B158" s="222"/>
      <c r="C158" s="247" t="s">
        <v>1566</v>
      </c>
      <c r="D158" s="199"/>
      <c r="E158" s="199"/>
      <c r="F158" s="248" t="s">
        <v>1547</v>
      </c>
      <c r="G158" s="199"/>
      <c r="H158" s="247" t="s">
        <v>1581</v>
      </c>
      <c r="I158" s="247" t="s">
        <v>1543</v>
      </c>
      <c r="J158" s="247">
        <v>50</v>
      </c>
      <c r="K158" s="243"/>
    </row>
    <row r="159" spans="2:11" customFormat="1" ht="15" customHeight="1">
      <c r="B159" s="222"/>
      <c r="C159" s="247" t="s">
        <v>109</v>
      </c>
      <c r="D159" s="199"/>
      <c r="E159" s="199"/>
      <c r="F159" s="248" t="s">
        <v>1541</v>
      </c>
      <c r="G159" s="199"/>
      <c r="H159" s="247" t="s">
        <v>1603</v>
      </c>
      <c r="I159" s="247" t="s">
        <v>1543</v>
      </c>
      <c r="J159" s="247" t="s">
        <v>1604</v>
      </c>
      <c r="K159" s="243"/>
    </row>
    <row r="160" spans="2:11" customFormat="1" ht="15" customHeight="1">
      <c r="B160" s="222"/>
      <c r="C160" s="247" t="s">
        <v>1605</v>
      </c>
      <c r="D160" s="199"/>
      <c r="E160" s="199"/>
      <c r="F160" s="248" t="s">
        <v>1541</v>
      </c>
      <c r="G160" s="199"/>
      <c r="H160" s="247" t="s">
        <v>1606</v>
      </c>
      <c r="I160" s="247" t="s">
        <v>1576</v>
      </c>
      <c r="J160" s="247"/>
      <c r="K160" s="243"/>
    </row>
    <row r="161" spans="2:1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customFormat="1" ht="45" customHeight="1">
      <c r="B165" s="191"/>
      <c r="C165" s="317" t="s">
        <v>1607</v>
      </c>
      <c r="D165" s="317"/>
      <c r="E165" s="317"/>
      <c r="F165" s="317"/>
      <c r="G165" s="317"/>
      <c r="H165" s="317"/>
      <c r="I165" s="317"/>
      <c r="J165" s="317"/>
      <c r="K165" s="192"/>
    </row>
    <row r="166" spans="2:11" customFormat="1" ht="17.25" customHeight="1">
      <c r="B166" s="191"/>
      <c r="C166" s="212" t="s">
        <v>1535</v>
      </c>
      <c r="D166" s="212"/>
      <c r="E166" s="212"/>
      <c r="F166" s="212" t="s">
        <v>1536</v>
      </c>
      <c r="G166" s="252"/>
      <c r="H166" s="253" t="s">
        <v>53</v>
      </c>
      <c r="I166" s="253" t="s">
        <v>56</v>
      </c>
      <c r="J166" s="212" t="s">
        <v>1537</v>
      </c>
      <c r="K166" s="192"/>
    </row>
    <row r="167" spans="2:11" customFormat="1" ht="17.25" customHeight="1">
      <c r="B167" s="193"/>
      <c r="C167" s="214" t="s">
        <v>1538</v>
      </c>
      <c r="D167" s="214"/>
      <c r="E167" s="214"/>
      <c r="F167" s="215" t="s">
        <v>1539</v>
      </c>
      <c r="G167" s="254"/>
      <c r="H167" s="255"/>
      <c r="I167" s="255"/>
      <c r="J167" s="214" t="s">
        <v>1540</v>
      </c>
      <c r="K167" s="194"/>
    </row>
    <row r="168" spans="2:1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3"/>
    </row>
    <row r="169" spans="2:11" customFormat="1" ht="15" customHeight="1">
      <c r="B169" s="222"/>
      <c r="C169" s="199" t="s">
        <v>1544</v>
      </c>
      <c r="D169" s="199"/>
      <c r="E169" s="199"/>
      <c r="F169" s="220" t="s">
        <v>1541</v>
      </c>
      <c r="G169" s="199"/>
      <c r="H169" s="199" t="s">
        <v>1581</v>
      </c>
      <c r="I169" s="199" t="s">
        <v>1543</v>
      </c>
      <c r="J169" s="199">
        <v>120</v>
      </c>
      <c r="K169" s="243"/>
    </row>
    <row r="170" spans="2:11" customFormat="1" ht="15" customHeight="1">
      <c r="B170" s="222"/>
      <c r="C170" s="199" t="s">
        <v>1590</v>
      </c>
      <c r="D170" s="199"/>
      <c r="E170" s="199"/>
      <c r="F170" s="220" t="s">
        <v>1541</v>
      </c>
      <c r="G170" s="199"/>
      <c r="H170" s="199" t="s">
        <v>1591</v>
      </c>
      <c r="I170" s="199" t="s">
        <v>1543</v>
      </c>
      <c r="J170" s="199" t="s">
        <v>1592</v>
      </c>
      <c r="K170" s="243"/>
    </row>
    <row r="171" spans="2:11" customFormat="1" ht="15" customHeight="1">
      <c r="B171" s="222"/>
      <c r="C171" s="199" t="s">
        <v>1489</v>
      </c>
      <c r="D171" s="199"/>
      <c r="E171" s="199"/>
      <c r="F171" s="220" t="s">
        <v>1541</v>
      </c>
      <c r="G171" s="199"/>
      <c r="H171" s="199" t="s">
        <v>1608</v>
      </c>
      <c r="I171" s="199" t="s">
        <v>1543</v>
      </c>
      <c r="J171" s="199" t="s">
        <v>1592</v>
      </c>
      <c r="K171" s="243"/>
    </row>
    <row r="172" spans="2:11" customFormat="1" ht="15" customHeight="1">
      <c r="B172" s="222"/>
      <c r="C172" s="199" t="s">
        <v>1546</v>
      </c>
      <c r="D172" s="199"/>
      <c r="E172" s="199"/>
      <c r="F172" s="220" t="s">
        <v>1547</v>
      </c>
      <c r="G172" s="199"/>
      <c r="H172" s="199" t="s">
        <v>1608</v>
      </c>
      <c r="I172" s="199" t="s">
        <v>1543</v>
      </c>
      <c r="J172" s="199">
        <v>50</v>
      </c>
      <c r="K172" s="243"/>
    </row>
    <row r="173" spans="2:11" customFormat="1" ht="15" customHeight="1">
      <c r="B173" s="222"/>
      <c r="C173" s="199" t="s">
        <v>1549</v>
      </c>
      <c r="D173" s="199"/>
      <c r="E173" s="199"/>
      <c r="F173" s="220" t="s">
        <v>1541</v>
      </c>
      <c r="G173" s="199"/>
      <c r="H173" s="199" t="s">
        <v>1608</v>
      </c>
      <c r="I173" s="199" t="s">
        <v>1551</v>
      </c>
      <c r="J173" s="199"/>
      <c r="K173" s="243"/>
    </row>
    <row r="174" spans="2:11" customFormat="1" ht="15" customHeight="1">
      <c r="B174" s="222"/>
      <c r="C174" s="199" t="s">
        <v>1560</v>
      </c>
      <c r="D174" s="199"/>
      <c r="E174" s="199"/>
      <c r="F174" s="220" t="s">
        <v>1547</v>
      </c>
      <c r="G174" s="199"/>
      <c r="H174" s="199" t="s">
        <v>1608</v>
      </c>
      <c r="I174" s="199" t="s">
        <v>1543</v>
      </c>
      <c r="J174" s="199">
        <v>50</v>
      </c>
      <c r="K174" s="243"/>
    </row>
    <row r="175" spans="2:11" customFormat="1" ht="15" customHeight="1">
      <c r="B175" s="222"/>
      <c r="C175" s="199" t="s">
        <v>1568</v>
      </c>
      <c r="D175" s="199"/>
      <c r="E175" s="199"/>
      <c r="F175" s="220" t="s">
        <v>1547</v>
      </c>
      <c r="G175" s="199"/>
      <c r="H175" s="199" t="s">
        <v>1608</v>
      </c>
      <c r="I175" s="199" t="s">
        <v>1543</v>
      </c>
      <c r="J175" s="199">
        <v>50</v>
      </c>
      <c r="K175" s="243"/>
    </row>
    <row r="176" spans="2:11" customFormat="1" ht="15" customHeight="1">
      <c r="B176" s="222"/>
      <c r="C176" s="199" t="s">
        <v>1566</v>
      </c>
      <c r="D176" s="199"/>
      <c r="E176" s="199"/>
      <c r="F176" s="220" t="s">
        <v>1547</v>
      </c>
      <c r="G176" s="199"/>
      <c r="H176" s="199" t="s">
        <v>1608</v>
      </c>
      <c r="I176" s="199" t="s">
        <v>1543</v>
      </c>
      <c r="J176" s="199">
        <v>50</v>
      </c>
      <c r="K176" s="243"/>
    </row>
    <row r="177" spans="2:11" customFormat="1" ht="15" customHeight="1">
      <c r="B177" s="222"/>
      <c r="C177" s="199" t="s">
        <v>120</v>
      </c>
      <c r="D177" s="199"/>
      <c r="E177" s="199"/>
      <c r="F177" s="220" t="s">
        <v>1541</v>
      </c>
      <c r="G177" s="199"/>
      <c r="H177" s="199" t="s">
        <v>1609</v>
      </c>
      <c r="I177" s="199" t="s">
        <v>1610</v>
      </c>
      <c r="J177" s="199"/>
      <c r="K177" s="243"/>
    </row>
    <row r="178" spans="2:11" customFormat="1" ht="15" customHeight="1">
      <c r="B178" s="222"/>
      <c r="C178" s="199" t="s">
        <v>56</v>
      </c>
      <c r="D178" s="199"/>
      <c r="E178" s="199"/>
      <c r="F178" s="220" t="s">
        <v>1541</v>
      </c>
      <c r="G178" s="199"/>
      <c r="H178" s="199" t="s">
        <v>1611</v>
      </c>
      <c r="I178" s="199" t="s">
        <v>1612</v>
      </c>
      <c r="J178" s="199">
        <v>1</v>
      </c>
      <c r="K178" s="243"/>
    </row>
    <row r="179" spans="2:11" customFormat="1" ht="15" customHeight="1">
      <c r="B179" s="222"/>
      <c r="C179" s="199" t="s">
        <v>52</v>
      </c>
      <c r="D179" s="199"/>
      <c r="E179" s="199"/>
      <c r="F179" s="220" t="s">
        <v>1541</v>
      </c>
      <c r="G179" s="199"/>
      <c r="H179" s="199" t="s">
        <v>1613</v>
      </c>
      <c r="I179" s="199" t="s">
        <v>1543</v>
      </c>
      <c r="J179" s="199">
        <v>20</v>
      </c>
      <c r="K179" s="243"/>
    </row>
    <row r="180" spans="2:11" customFormat="1" ht="15" customHeight="1">
      <c r="B180" s="222"/>
      <c r="C180" s="199" t="s">
        <v>53</v>
      </c>
      <c r="D180" s="199"/>
      <c r="E180" s="199"/>
      <c r="F180" s="220" t="s">
        <v>1541</v>
      </c>
      <c r="G180" s="199"/>
      <c r="H180" s="199" t="s">
        <v>1614</v>
      </c>
      <c r="I180" s="199" t="s">
        <v>1543</v>
      </c>
      <c r="J180" s="199">
        <v>255</v>
      </c>
      <c r="K180" s="243"/>
    </row>
    <row r="181" spans="2:11" customFormat="1" ht="15" customHeight="1">
      <c r="B181" s="222"/>
      <c r="C181" s="199" t="s">
        <v>121</v>
      </c>
      <c r="D181" s="199"/>
      <c r="E181" s="199"/>
      <c r="F181" s="220" t="s">
        <v>1541</v>
      </c>
      <c r="G181" s="199"/>
      <c r="H181" s="199" t="s">
        <v>1505</v>
      </c>
      <c r="I181" s="199" t="s">
        <v>1543</v>
      </c>
      <c r="J181" s="199">
        <v>10</v>
      </c>
      <c r="K181" s="243"/>
    </row>
    <row r="182" spans="2:11" customFormat="1" ht="15" customHeight="1">
      <c r="B182" s="222"/>
      <c r="C182" s="199" t="s">
        <v>122</v>
      </c>
      <c r="D182" s="199"/>
      <c r="E182" s="199"/>
      <c r="F182" s="220" t="s">
        <v>1541</v>
      </c>
      <c r="G182" s="199"/>
      <c r="H182" s="199" t="s">
        <v>1615</v>
      </c>
      <c r="I182" s="199" t="s">
        <v>1576</v>
      </c>
      <c r="J182" s="199"/>
      <c r="K182" s="243"/>
    </row>
    <row r="183" spans="2:11" customFormat="1" ht="15" customHeight="1">
      <c r="B183" s="222"/>
      <c r="C183" s="199" t="s">
        <v>1616</v>
      </c>
      <c r="D183" s="199"/>
      <c r="E183" s="199"/>
      <c r="F183" s="220" t="s">
        <v>1541</v>
      </c>
      <c r="G183" s="199"/>
      <c r="H183" s="199" t="s">
        <v>1617</v>
      </c>
      <c r="I183" s="199" t="s">
        <v>1576</v>
      </c>
      <c r="J183" s="199"/>
      <c r="K183" s="243"/>
    </row>
    <row r="184" spans="2:11" customFormat="1" ht="15" customHeight="1">
      <c r="B184" s="222"/>
      <c r="C184" s="199" t="s">
        <v>1605</v>
      </c>
      <c r="D184" s="199"/>
      <c r="E184" s="199"/>
      <c r="F184" s="220" t="s">
        <v>1541</v>
      </c>
      <c r="G184" s="199"/>
      <c r="H184" s="199" t="s">
        <v>1618</v>
      </c>
      <c r="I184" s="199" t="s">
        <v>1576</v>
      </c>
      <c r="J184" s="199"/>
      <c r="K184" s="243"/>
    </row>
    <row r="185" spans="2:11" customFormat="1" ht="15" customHeight="1">
      <c r="B185" s="222"/>
      <c r="C185" s="199" t="s">
        <v>124</v>
      </c>
      <c r="D185" s="199"/>
      <c r="E185" s="199"/>
      <c r="F185" s="220" t="s">
        <v>1547</v>
      </c>
      <c r="G185" s="199"/>
      <c r="H185" s="199" t="s">
        <v>1619</v>
      </c>
      <c r="I185" s="199" t="s">
        <v>1543</v>
      </c>
      <c r="J185" s="199">
        <v>50</v>
      </c>
      <c r="K185" s="243"/>
    </row>
    <row r="186" spans="2:11" customFormat="1" ht="15" customHeight="1">
      <c r="B186" s="222"/>
      <c r="C186" s="199" t="s">
        <v>1620</v>
      </c>
      <c r="D186" s="199"/>
      <c r="E186" s="199"/>
      <c r="F186" s="220" t="s">
        <v>1547</v>
      </c>
      <c r="G186" s="199"/>
      <c r="H186" s="199" t="s">
        <v>1621</v>
      </c>
      <c r="I186" s="199" t="s">
        <v>1622</v>
      </c>
      <c r="J186" s="199"/>
      <c r="K186" s="243"/>
    </row>
    <row r="187" spans="2:11" customFormat="1" ht="15" customHeight="1">
      <c r="B187" s="222"/>
      <c r="C187" s="199" t="s">
        <v>1623</v>
      </c>
      <c r="D187" s="199"/>
      <c r="E187" s="199"/>
      <c r="F187" s="220" t="s">
        <v>1547</v>
      </c>
      <c r="G187" s="199"/>
      <c r="H187" s="199" t="s">
        <v>1624</v>
      </c>
      <c r="I187" s="199" t="s">
        <v>1622</v>
      </c>
      <c r="J187" s="199"/>
      <c r="K187" s="243"/>
    </row>
    <row r="188" spans="2:11" customFormat="1" ht="15" customHeight="1">
      <c r="B188" s="222"/>
      <c r="C188" s="199" t="s">
        <v>1625</v>
      </c>
      <c r="D188" s="199"/>
      <c r="E188" s="199"/>
      <c r="F188" s="220" t="s">
        <v>1547</v>
      </c>
      <c r="G188" s="199"/>
      <c r="H188" s="199" t="s">
        <v>1626</v>
      </c>
      <c r="I188" s="199" t="s">
        <v>1622</v>
      </c>
      <c r="J188" s="199"/>
      <c r="K188" s="243"/>
    </row>
    <row r="189" spans="2:11" customFormat="1" ht="15" customHeight="1">
      <c r="B189" s="222"/>
      <c r="C189" s="256" t="s">
        <v>1627</v>
      </c>
      <c r="D189" s="199"/>
      <c r="E189" s="199"/>
      <c r="F189" s="220" t="s">
        <v>1547</v>
      </c>
      <c r="G189" s="199"/>
      <c r="H189" s="199" t="s">
        <v>1628</v>
      </c>
      <c r="I189" s="199" t="s">
        <v>1629</v>
      </c>
      <c r="J189" s="257" t="s">
        <v>1630</v>
      </c>
      <c r="K189" s="243"/>
    </row>
    <row r="190" spans="2:11" customFormat="1" ht="15" customHeight="1">
      <c r="B190" s="258"/>
      <c r="C190" s="259" t="s">
        <v>1631</v>
      </c>
      <c r="D190" s="260"/>
      <c r="E190" s="260"/>
      <c r="F190" s="261" t="s">
        <v>1547</v>
      </c>
      <c r="G190" s="260"/>
      <c r="H190" s="260" t="s">
        <v>1632</v>
      </c>
      <c r="I190" s="260" t="s">
        <v>1629</v>
      </c>
      <c r="J190" s="262" t="s">
        <v>1630</v>
      </c>
      <c r="K190" s="263"/>
    </row>
    <row r="191" spans="2:11" customFormat="1" ht="15" customHeight="1">
      <c r="B191" s="222"/>
      <c r="C191" s="256" t="s">
        <v>41</v>
      </c>
      <c r="D191" s="199"/>
      <c r="E191" s="199"/>
      <c r="F191" s="220" t="s">
        <v>1541</v>
      </c>
      <c r="G191" s="199"/>
      <c r="H191" s="196" t="s">
        <v>1633</v>
      </c>
      <c r="I191" s="199" t="s">
        <v>1634</v>
      </c>
      <c r="J191" s="199"/>
      <c r="K191" s="243"/>
    </row>
    <row r="192" spans="2:11" customFormat="1" ht="15" customHeight="1">
      <c r="B192" s="222"/>
      <c r="C192" s="256" t="s">
        <v>1635</v>
      </c>
      <c r="D192" s="199"/>
      <c r="E192" s="199"/>
      <c r="F192" s="220" t="s">
        <v>1541</v>
      </c>
      <c r="G192" s="199"/>
      <c r="H192" s="199" t="s">
        <v>1636</v>
      </c>
      <c r="I192" s="199" t="s">
        <v>1576</v>
      </c>
      <c r="J192" s="199"/>
      <c r="K192" s="243"/>
    </row>
    <row r="193" spans="2:11" customFormat="1" ht="15" customHeight="1">
      <c r="B193" s="222"/>
      <c r="C193" s="256" t="s">
        <v>1637</v>
      </c>
      <c r="D193" s="199"/>
      <c r="E193" s="199"/>
      <c r="F193" s="220" t="s">
        <v>1541</v>
      </c>
      <c r="G193" s="199"/>
      <c r="H193" s="199" t="s">
        <v>1638</v>
      </c>
      <c r="I193" s="199" t="s">
        <v>1576</v>
      </c>
      <c r="J193" s="199"/>
      <c r="K193" s="243"/>
    </row>
    <row r="194" spans="2:11" customFormat="1" ht="15" customHeight="1">
      <c r="B194" s="222"/>
      <c r="C194" s="256" t="s">
        <v>1639</v>
      </c>
      <c r="D194" s="199"/>
      <c r="E194" s="199"/>
      <c r="F194" s="220" t="s">
        <v>1547</v>
      </c>
      <c r="G194" s="199"/>
      <c r="H194" s="199" t="s">
        <v>1640</v>
      </c>
      <c r="I194" s="199" t="s">
        <v>1576</v>
      </c>
      <c r="J194" s="199"/>
      <c r="K194" s="243"/>
    </row>
    <row r="195" spans="2:11" customFormat="1" ht="15" customHeight="1">
      <c r="B195" s="249"/>
      <c r="C195" s="264"/>
      <c r="D195" s="229"/>
      <c r="E195" s="229"/>
      <c r="F195" s="229"/>
      <c r="G195" s="229"/>
      <c r="H195" s="229"/>
      <c r="I195" s="229"/>
      <c r="J195" s="229"/>
      <c r="K195" s="250"/>
    </row>
    <row r="196" spans="2:1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customFormat="1" ht="18.75" customHeight="1">
      <c r="B197" s="231"/>
      <c r="C197" s="241"/>
      <c r="D197" s="241"/>
      <c r="E197" s="241"/>
      <c r="F197" s="251"/>
      <c r="G197" s="241"/>
      <c r="H197" s="241"/>
      <c r="I197" s="241"/>
      <c r="J197" s="241"/>
      <c r="K197" s="231"/>
    </row>
    <row r="198" spans="2:11" customFormat="1" ht="18.75" customHeight="1">
      <c r="B198" s="206"/>
      <c r="C198" s="206"/>
      <c r="D198" s="206"/>
      <c r="E198" s="206"/>
      <c r="F198" s="206"/>
      <c r="G198" s="206"/>
      <c r="H198" s="206"/>
      <c r="I198" s="206"/>
      <c r="J198" s="206"/>
      <c r="K198" s="206"/>
    </row>
    <row r="199" spans="2:11" customFormat="1" ht="13.5">
      <c r="B199" s="188"/>
      <c r="C199" s="189"/>
      <c r="D199" s="189"/>
      <c r="E199" s="189"/>
      <c r="F199" s="189"/>
      <c r="G199" s="189"/>
      <c r="H199" s="189"/>
      <c r="I199" s="189"/>
      <c r="J199" s="189"/>
      <c r="K199" s="190"/>
    </row>
    <row r="200" spans="2:11" customFormat="1" ht="21">
      <c r="B200" s="191"/>
      <c r="C200" s="317" t="s">
        <v>1641</v>
      </c>
      <c r="D200" s="317"/>
      <c r="E200" s="317"/>
      <c r="F200" s="317"/>
      <c r="G200" s="317"/>
      <c r="H200" s="317"/>
      <c r="I200" s="317"/>
      <c r="J200" s="317"/>
      <c r="K200" s="192"/>
    </row>
    <row r="201" spans="2:11" customFormat="1" ht="25.5" customHeight="1">
      <c r="B201" s="191"/>
      <c r="C201" s="265" t="s">
        <v>1642</v>
      </c>
      <c r="D201" s="265"/>
      <c r="E201" s="265"/>
      <c r="F201" s="265" t="s">
        <v>1643</v>
      </c>
      <c r="G201" s="266"/>
      <c r="H201" s="318" t="s">
        <v>1644</v>
      </c>
      <c r="I201" s="318"/>
      <c r="J201" s="318"/>
      <c r="K201" s="192"/>
    </row>
    <row r="202" spans="2:11" customFormat="1" ht="5.25" customHeight="1">
      <c r="B202" s="222"/>
      <c r="C202" s="217"/>
      <c r="D202" s="217"/>
      <c r="E202" s="217"/>
      <c r="F202" s="217"/>
      <c r="G202" s="241"/>
      <c r="H202" s="217"/>
      <c r="I202" s="217"/>
      <c r="J202" s="217"/>
      <c r="K202" s="243"/>
    </row>
    <row r="203" spans="2:11" customFormat="1" ht="15" customHeight="1">
      <c r="B203" s="222"/>
      <c r="C203" s="199" t="s">
        <v>1634</v>
      </c>
      <c r="D203" s="199"/>
      <c r="E203" s="199"/>
      <c r="F203" s="220" t="s">
        <v>42</v>
      </c>
      <c r="G203" s="199"/>
      <c r="H203" s="316" t="s">
        <v>1645</v>
      </c>
      <c r="I203" s="316"/>
      <c r="J203" s="316"/>
      <c r="K203" s="243"/>
    </row>
    <row r="204" spans="2:11" customFormat="1" ht="15" customHeight="1">
      <c r="B204" s="222"/>
      <c r="C204" s="199"/>
      <c r="D204" s="199"/>
      <c r="E204" s="199"/>
      <c r="F204" s="220" t="s">
        <v>43</v>
      </c>
      <c r="G204" s="199"/>
      <c r="H204" s="316" t="s">
        <v>1646</v>
      </c>
      <c r="I204" s="316"/>
      <c r="J204" s="316"/>
      <c r="K204" s="243"/>
    </row>
    <row r="205" spans="2:11" customFormat="1" ht="15" customHeight="1">
      <c r="B205" s="222"/>
      <c r="C205" s="199"/>
      <c r="D205" s="199"/>
      <c r="E205" s="199"/>
      <c r="F205" s="220" t="s">
        <v>46</v>
      </c>
      <c r="G205" s="199"/>
      <c r="H205" s="316" t="s">
        <v>1647</v>
      </c>
      <c r="I205" s="316"/>
      <c r="J205" s="316"/>
      <c r="K205" s="243"/>
    </row>
    <row r="206" spans="2:11" customFormat="1" ht="15" customHeight="1">
      <c r="B206" s="222"/>
      <c r="C206" s="199"/>
      <c r="D206" s="199"/>
      <c r="E206" s="199"/>
      <c r="F206" s="220" t="s">
        <v>44</v>
      </c>
      <c r="G206" s="199"/>
      <c r="H206" s="316" t="s">
        <v>1648</v>
      </c>
      <c r="I206" s="316"/>
      <c r="J206" s="316"/>
      <c r="K206" s="243"/>
    </row>
    <row r="207" spans="2:11" customFormat="1" ht="15" customHeight="1">
      <c r="B207" s="222"/>
      <c r="C207" s="199"/>
      <c r="D207" s="199"/>
      <c r="E207" s="199"/>
      <c r="F207" s="220" t="s">
        <v>45</v>
      </c>
      <c r="G207" s="199"/>
      <c r="H207" s="316" t="s">
        <v>1649</v>
      </c>
      <c r="I207" s="316"/>
      <c r="J207" s="316"/>
      <c r="K207" s="243"/>
    </row>
    <row r="208" spans="2:11" customFormat="1" ht="15" customHeight="1">
      <c r="B208" s="222"/>
      <c r="C208" s="199"/>
      <c r="D208" s="199"/>
      <c r="E208" s="199"/>
      <c r="F208" s="220"/>
      <c r="G208" s="199"/>
      <c r="H208" s="199"/>
      <c r="I208" s="199"/>
      <c r="J208" s="199"/>
      <c r="K208" s="243"/>
    </row>
    <row r="209" spans="2:11" customFormat="1" ht="15" customHeight="1">
      <c r="B209" s="222"/>
      <c r="C209" s="199" t="s">
        <v>1588</v>
      </c>
      <c r="D209" s="199"/>
      <c r="E209" s="199"/>
      <c r="F209" s="220" t="s">
        <v>78</v>
      </c>
      <c r="G209" s="199"/>
      <c r="H209" s="316" t="s">
        <v>1650</v>
      </c>
      <c r="I209" s="316"/>
      <c r="J209" s="316"/>
      <c r="K209" s="243"/>
    </row>
    <row r="210" spans="2:11" customFormat="1" ht="15" customHeight="1">
      <c r="B210" s="222"/>
      <c r="C210" s="199"/>
      <c r="D210" s="199"/>
      <c r="E210" s="199"/>
      <c r="F210" s="220" t="s">
        <v>1483</v>
      </c>
      <c r="G210" s="199"/>
      <c r="H210" s="316" t="s">
        <v>1484</v>
      </c>
      <c r="I210" s="316"/>
      <c r="J210" s="316"/>
      <c r="K210" s="243"/>
    </row>
    <row r="211" spans="2:11" customFormat="1" ht="15" customHeight="1">
      <c r="B211" s="222"/>
      <c r="C211" s="199"/>
      <c r="D211" s="199"/>
      <c r="E211" s="199"/>
      <c r="F211" s="220" t="s">
        <v>1481</v>
      </c>
      <c r="G211" s="199"/>
      <c r="H211" s="316" t="s">
        <v>1651</v>
      </c>
      <c r="I211" s="316"/>
      <c r="J211" s="316"/>
      <c r="K211" s="243"/>
    </row>
    <row r="212" spans="2:11" customFormat="1" ht="15" customHeight="1">
      <c r="B212" s="267"/>
      <c r="C212" s="199"/>
      <c r="D212" s="199"/>
      <c r="E212" s="199"/>
      <c r="F212" s="220" t="s">
        <v>1485</v>
      </c>
      <c r="G212" s="256"/>
      <c r="H212" s="315" t="s">
        <v>1486</v>
      </c>
      <c r="I212" s="315"/>
      <c r="J212" s="315"/>
      <c r="K212" s="268"/>
    </row>
    <row r="213" spans="2:11" customFormat="1" ht="15" customHeight="1">
      <c r="B213" s="267"/>
      <c r="C213" s="199"/>
      <c r="D213" s="199"/>
      <c r="E213" s="199"/>
      <c r="F213" s="220" t="s">
        <v>1487</v>
      </c>
      <c r="G213" s="256"/>
      <c r="H213" s="315" t="s">
        <v>232</v>
      </c>
      <c r="I213" s="315"/>
      <c r="J213" s="315"/>
      <c r="K213" s="268"/>
    </row>
    <row r="214" spans="2:11" customFormat="1" ht="15" customHeight="1">
      <c r="B214" s="267"/>
      <c r="C214" s="199"/>
      <c r="D214" s="199"/>
      <c r="E214" s="199"/>
      <c r="F214" s="220"/>
      <c r="G214" s="256"/>
      <c r="H214" s="247"/>
      <c r="I214" s="247"/>
      <c r="J214" s="247"/>
      <c r="K214" s="268"/>
    </row>
    <row r="215" spans="2:11" customFormat="1" ht="15" customHeight="1">
      <c r="B215" s="267"/>
      <c r="C215" s="199" t="s">
        <v>1612</v>
      </c>
      <c r="D215" s="199"/>
      <c r="E215" s="199"/>
      <c r="F215" s="220">
        <v>1</v>
      </c>
      <c r="G215" s="256"/>
      <c r="H215" s="315" t="s">
        <v>1652</v>
      </c>
      <c r="I215" s="315"/>
      <c r="J215" s="315"/>
      <c r="K215" s="268"/>
    </row>
    <row r="216" spans="2:11" customFormat="1" ht="15" customHeight="1">
      <c r="B216" s="267"/>
      <c r="C216" s="199"/>
      <c r="D216" s="199"/>
      <c r="E216" s="199"/>
      <c r="F216" s="220">
        <v>2</v>
      </c>
      <c r="G216" s="256"/>
      <c r="H216" s="315" t="s">
        <v>1653</v>
      </c>
      <c r="I216" s="315"/>
      <c r="J216" s="315"/>
      <c r="K216" s="268"/>
    </row>
    <row r="217" spans="2:11" customFormat="1" ht="15" customHeight="1">
      <c r="B217" s="267"/>
      <c r="C217" s="199"/>
      <c r="D217" s="199"/>
      <c r="E217" s="199"/>
      <c r="F217" s="220">
        <v>3</v>
      </c>
      <c r="G217" s="256"/>
      <c r="H217" s="315" t="s">
        <v>1654</v>
      </c>
      <c r="I217" s="315"/>
      <c r="J217" s="315"/>
      <c r="K217" s="268"/>
    </row>
    <row r="218" spans="2:11" customFormat="1" ht="15" customHeight="1">
      <c r="B218" s="267"/>
      <c r="C218" s="199"/>
      <c r="D218" s="199"/>
      <c r="E218" s="199"/>
      <c r="F218" s="220">
        <v>4</v>
      </c>
      <c r="G218" s="256"/>
      <c r="H218" s="315" t="s">
        <v>1655</v>
      </c>
      <c r="I218" s="315"/>
      <c r="J218" s="315"/>
      <c r="K218" s="268"/>
    </row>
    <row r="219" spans="2:11" customFormat="1" ht="12.75" customHeight="1">
      <c r="B219" s="269"/>
      <c r="C219" s="270"/>
      <c r="D219" s="270"/>
      <c r="E219" s="270"/>
      <c r="F219" s="270"/>
      <c r="G219" s="270"/>
      <c r="H219" s="270"/>
      <c r="I219" s="270"/>
      <c r="J219" s="270"/>
      <c r="K219" s="27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107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ROUND(J86,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ROUND((SUM(BE86:BE134)),  2)</f>
        <v>0</v>
      </c>
      <c r="I33" s="89">
        <v>0.21</v>
      </c>
      <c r="J33" s="88">
        <f>ROUND(((SUM(BE86:BE134))*I33),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ROUND((SUM(BF86:BF134)),  2)</f>
        <v>0</v>
      </c>
      <c r="I34" s="89">
        <v>0.12</v>
      </c>
      <c r="J34" s="88">
        <f>ROUND(((SUM(BF86:BF134))*I34),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ROUND((SUM(BG86:BG134)),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ROUND((SUM(BH86:BH134)),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ROUND((SUM(BI86:BI134)),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00 - Vedlejší rozpočtové náklady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J86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9" customFormat="1" ht="19.899999999999999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J88</f>
        <v>0</v>
      </c>
      <c r="L61" s="103"/>
    </row>
    <row r="62" spans="2:47" s="9" customFormat="1" ht="19.899999999999999" customHeight="1">
      <c r="B62" s="103"/>
      <c r="D62" s="104" t="s">
        <v>114</v>
      </c>
      <c r="E62" s="105"/>
      <c r="F62" s="105"/>
      <c r="G62" s="105"/>
      <c r="H62" s="105"/>
      <c r="I62" s="105"/>
      <c r="J62" s="106">
        <f>J95</f>
        <v>0</v>
      </c>
      <c r="L62" s="103"/>
    </row>
    <row r="63" spans="2:47" s="9" customFormat="1" ht="19.899999999999999" customHeight="1">
      <c r="B63" s="103"/>
      <c r="D63" s="104" t="s">
        <v>115</v>
      </c>
      <c r="E63" s="105"/>
      <c r="F63" s="105"/>
      <c r="G63" s="105"/>
      <c r="H63" s="105"/>
      <c r="I63" s="105"/>
      <c r="J63" s="106">
        <f>J98</f>
        <v>0</v>
      </c>
      <c r="L63" s="103"/>
    </row>
    <row r="64" spans="2:47" s="9" customFormat="1" ht="19.899999999999999" customHeight="1">
      <c r="B64" s="103"/>
      <c r="D64" s="104" t="s">
        <v>116</v>
      </c>
      <c r="E64" s="105"/>
      <c r="F64" s="105"/>
      <c r="G64" s="105"/>
      <c r="H64" s="105"/>
      <c r="I64" s="105"/>
      <c r="J64" s="106">
        <f>J118</f>
        <v>0</v>
      </c>
      <c r="L64" s="103"/>
    </row>
    <row r="65" spans="2:12" s="9" customFormat="1" ht="19.899999999999999" customHeight="1">
      <c r="B65" s="103"/>
      <c r="D65" s="104" t="s">
        <v>117</v>
      </c>
      <c r="E65" s="105"/>
      <c r="F65" s="105"/>
      <c r="G65" s="105"/>
      <c r="H65" s="105"/>
      <c r="I65" s="105"/>
      <c r="J65" s="106">
        <f>J127</f>
        <v>0</v>
      </c>
      <c r="L65" s="103"/>
    </row>
    <row r="66" spans="2:12" s="9" customFormat="1" ht="19.899999999999999" customHeight="1">
      <c r="B66" s="103"/>
      <c r="D66" s="104" t="s">
        <v>118</v>
      </c>
      <c r="E66" s="105"/>
      <c r="F66" s="105"/>
      <c r="G66" s="105"/>
      <c r="H66" s="105"/>
      <c r="I66" s="105"/>
      <c r="J66" s="106">
        <f>J130</f>
        <v>0</v>
      </c>
      <c r="L66" s="103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119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12" t="str">
        <f>E7</f>
        <v>Areál RAK - revitalizace kondičního areálu</v>
      </c>
      <c r="F76" s="313"/>
      <c r="G76" s="313"/>
      <c r="H76" s="313"/>
      <c r="L76" s="32"/>
    </row>
    <row r="77" spans="2:12" s="1" customFormat="1" ht="12" customHeight="1">
      <c r="B77" s="32"/>
      <c r="C77" s="27" t="s">
        <v>106</v>
      </c>
      <c r="L77" s="32"/>
    </row>
    <row r="78" spans="2:12" s="1" customFormat="1" ht="16.5" customHeight="1">
      <c r="B78" s="32"/>
      <c r="E78" s="295" t="str">
        <f>E9</f>
        <v>00 - Vedlejší rozpočtové náklady</v>
      </c>
      <c r="F78" s="311"/>
      <c r="G78" s="311"/>
      <c r="H78" s="311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Praha, Modřany</v>
      </c>
      <c r="I80" s="27" t="s">
        <v>23</v>
      </c>
      <c r="J80" s="49" t="str">
        <f>IF(J12="","",J12)</f>
        <v>17. 12. 2024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25</v>
      </c>
      <c r="F82" s="25" t="str">
        <f>E15</f>
        <v xml:space="preserve"> </v>
      </c>
      <c r="I82" s="27" t="s">
        <v>31</v>
      </c>
      <c r="J82" s="30" t="str">
        <f>E21</f>
        <v xml:space="preserve"> </v>
      </c>
      <c r="L82" s="32"/>
    </row>
    <row r="83" spans="2:65" s="1" customFormat="1" ht="25.7" customHeight="1">
      <c r="B83" s="32"/>
      <c r="C83" s="27" t="s">
        <v>29</v>
      </c>
      <c r="F83" s="25" t="str">
        <f>IF(E18="","",E18)</f>
        <v>Vyplň údaj</v>
      </c>
      <c r="I83" s="27" t="s">
        <v>33</v>
      </c>
      <c r="J83" s="30" t="str">
        <f>E24</f>
        <v>Petr Macek, Otevřená 680/7, Kuřim 664 34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07"/>
      <c r="C85" s="108" t="s">
        <v>120</v>
      </c>
      <c r="D85" s="109" t="s">
        <v>56</v>
      </c>
      <c r="E85" s="109" t="s">
        <v>52</v>
      </c>
      <c r="F85" s="109" t="s">
        <v>53</v>
      </c>
      <c r="G85" s="109" t="s">
        <v>121</v>
      </c>
      <c r="H85" s="109" t="s">
        <v>122</v>
      </c>
      <c r="I85" s="109" t="s">
        <v>123</v>
      </c>
      <c r="J85" s="109" t="s">
        <v>110</v>
      </c>
      <c r="K85" s="110" t="s">
        <v>124</v>
      </c>
      <c r="L85" s="107"/>
      <c r="M85" s="56" t="s">
        <v>3</v>
      </c>
      <c r="N85" s="57" t="s">
        <v>41</v>
      </c>
      <c r="O85" s="57" t="s">
        <v>125</v>
      </c>
      <c r="P85" s="57" t="s">
        <v>126</v>
      </c>
      <c r="Q85" s="57" t="s">
        <v>127</v>
      </c>
      <c r="R85" s="57" t="s">
        <v>128</v>
      </c>
      <c r="S85" s="57" t="s">
        <v>129</v>
      </c>
      <c r="T85" s="58" t="s">
        <v>130</v>
      </c>
    </row>
    <row r="86" spans="2:65" s="1" customFormat="1" ht="22.9" customHeight="1">
      <c r="B86" s="32"/>
      <c r="C86" s="61" t="s">
        <v>131</v>
      </c>
      <c r="J86" s="111">
        <f>BK86</f>
        <v>0</v>
      </c>
      <c r="L86" s="32"/>
      <c r="M86" s="59"/>
      <c r="N86" s="50"/>
      <c r="O86" s="50"/>
      <c r="P86" s="112">
        <f>P87</f>
        <v>0</v>
      </c>
      <c r="Q86" s="50"/>
      <c r="R86" s="112">
        <f>R87</f>
        <v>0</v>
      </c>
      <c r="S86" s="50"/>
      <c r="T86" s="113">
        <f>T87</f>
        <v>0</v>
      </c>
      <c r="AT86" s="17" t="s">
        <v>70</v>
      </c>
      <c r="AU86" s="17" t="s">
        <v>111</v>
      </c>
      <c r="BK86" s="114">
        <f>BK87</f>
        <v>0</v>
      </c>
    </row>
    <row r="87" spans="2:65" s="11" customFormat="1" ht="25.9" customHeight="1">
      <c r="B87" s="115"/>
      <c r="D87" s="116" t="s">
        <v>70</v>
      </c>
      <c r="E87" s="117" t="s">
        <v>132</v>
      </c>
      <c r="F87" s="117" t="s">
        <v>77</v>
      </c>
      <c r="I87" s="118"/>
      <c r="J87" s="119">
        <f>BK87</f>
        <v>0</v>
      </c>
      <c r="L87" s="115"/>
      <c r="M87" s="120"/>
      <c r="P87" s="121">
        <f>P88+P95+P98+P118+P127+P130</f>
        <v>0</v>
      </c>
      <c r="R87" s="121">
        <f>R88+R95+R98+R118+R127+R130</f>
        <v>0</v>
      </c>
      <c r="T87" s="122">
        <f>T88+T95+T98+T118+T127+T130</f>
        <v>0</v>
      </c>
      <c r="AR87" s="116" t="s">
        <v>133</v>
      </c>
      <c r="AT87" s="123" t="s">
        <v>70</v>
      </c>
      <c r="AU87" s="123" t="s">
        <v>71</v>
      </c>
      <c r="AY87" s="116" t="s">
        <v>134</v>
      </c>
      <c r="BK87" s="124">
        <f>BK88+BK95+BK98+BK118+BK127+BK130</f>
        <v>0</v>
      </c>
    </row>
    <row r="88" spans="2:65" s="11" customFormat="1" ht="22.9" customHeight="1">
      <c r="B88" s="115"/>
      <c r="D88" s="116" t="s">
        <v>70</v>
      </c>
      <c r="E88" s="125" t="s">
        <v>135</v>
      </c>
      <c r="F88" s="125" t="s">
        <v>136</v>
      </c>
      <c r="I88" s="118"/>
      <c r="J88" s="126">
        <f>BK88</f>
        <v>0</v>
      </c>
      <c r="L88" s="115"/>
      <c r="M88" s="120"/>
      <c r="P88" s="121">
        <f>SUM(P89:P94)</f>
        <v>0</v>
      </c>
      <c r="R88" s="121">
        <f>SUM(R89:R94)</f>
        <v>0</v>
      </c>
      <c r="T88" s="122">
        <f>SUM(T89:T94)</f>
        <v>0</v>
      </c>
      <c r="AR88" s="116" t="s">
        <v>133</v>
      </c>
      <c r="AT88" s="123" t="s">
        <v>70</v>
      </c>
      <c r="AU88" s="123" t="s">
        <v>79</v>
      </c>
      <c r="AY88" s="116" t="s">
        <v>134</v>
      </c>
      <c r="BK88" s="124">
        <f>SUM(BK89:BK94)</f>
        <v>0</v>
      </c>
    </row>
    <row r="89" spans="2:65" s="1" customFormat="1" ht="16.5" customHeight="1">
      <c r="B89" s="127"/>
      <c r="C89" s="128" t="s">
        <v>79</v>
      </c>
      <c r="D89" s="128" t="s">
        <v>137</v>
      </c>
      <c r="E89" s="129" t="s">
        <v>138</v>
      </c>
      <c r="F89" s="130" t="s">
        <v>139</v>
      </c>
      <c r="G89" s="131" t="s">
        <v>140</v>
      </c>
      <c r="H89" s="132">
        <v>1</v>
      </c>
      <c r="I89" s="133"/>
      <c r="J89" s="134">
        <f>ROUND(I89*H89,2)</f>
        <v>0</v>
      </c>
      <c r="K89" s="130" t="s">
        <v>141</v>
      </c>
      <c r="L89" s="32"/>
      <c r="M89" s="135" t="s">
        <v>3</v>
      </c>
      <c r="N89" s="136" t="s">
        <v>42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142</v>
      </c>
      <c r="AT89" s="139" t="s">
        <v>137</v>
      </c>
      <c r="AU89" s="139" t="s">
        <v>81</v>
      </c>
      <c r="AY89" s="17" t="s">
        <v>134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79</v>
      </c>
      <c r="BK89" s="140">
        <f>ROUND(I89*H89,2)</f>
        <v>0</v>
      </c>
      <c r="BL89" s="17" t="s">
        <v>142</v>
      </c>
      <c r="BM89" s="139" t="s">
        <v>143</v>
      </c>
    </row>
    <row r="90" spans="2:65" s="1" customFormat="1">
      <c r="B90" s="32"/>
      <c r="D90" s="141" t="s">
        <v>144</v>
      </c>
      <c r="F90" s="142" t="s">
        <v>145</v>
      </c>
      <c r="I90" s="143"/>
      <c r="L90" s="32"/>
      <c r="M90" s="144"/>
      <c r="T90" s="53"/>
      <c r="AT90" s="17" t="s">
        <v>144</v>
      </c>
      <c r="AU90" s="17" t="s">
        <v>81</v>
      </c>
    </row>
    <row r="91" spans="2:65" s="1" customFormat="1" ht="16.5" customHeight="1">
      <c r="B91" s="127"/>
      <c r="C91" s="128" t="s">
        <v>81</v>
      </c>
      <c r="D91" s="128" t="s">
        <v>137</v>
      </c>
      <c r="E91" s="129" t="s">
        <v>146</v>
      </c>
      <c r="F91" s="130" t="s">
        <v>147</v>
      </c>
      <c r="G91" s="131" t="s">
        <v>140</v>
      </c>
      <c r="H91" s="132">
        <v>1</v>
      </c>
      <c r="I91" s="133"/>
      <c r="J91" s="134">
        <f>ROUND(I91*H91,2)</f>
        <v>0</v>
      </c>
      <c r="K91" s="130" t="s">
        <v>141</v>
      </c>
      <c r="L91" s="32"/>
      <c r="M91" s="135" t="s">
        <v>3</v>
      </c>
      <c r="N91" s="136" t="s">
        <v>42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142</v>
      </c>
      <c r="AT91" s="139" t="s">
        <v>137</v>
      </c>
      <c r="AU91" s="139" t="s">
        <v>81</v>
      </c>
      <c r="AY91" s="17" t="s">
        <v>134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79</v>
      </c>
      <c r="BK91" s="140">
        <f>ROUND(I91*H91,2)</f>
        <v>0</v>
      </c>
      <c r="BL91" s="17" t="s">
        <v>142</v>
      </c>
      <c r="BM91" s="139" t="s">
        <v>148</v>
      </c>
    </row>
    <row r="92" spans="2:65" s="1" customFormat="1">
      <c r="B92" s="32"/>
      <c r="D92" s="141" t="s">
        <v>144</v>
      </c>
      <c r="F92" s="142" t="s">
        <v>149</v>
      </c>
      <c r="I92" s="143"/>
      <c r="L92" s="32"/>
      <c r="M92" s="144"/>
      <c r="T92" s="53"/>
      <c r="AT92" s="17" t="s">
        <v>144</v>
      </c>
      <c r="AU92" s="17" t="s">
        <v>81</v>
      </c>
    </row>
    <row r="93" spans="2:65" s="1" customFormat="1" ht="16.5" customHeight="1">
      <c r="B93" s="127"/>
      <c r="C93" s="128" t="s">
        <v>150</v>
      </c>
      <c r="D93" s="128" t="s">
        <v>137</v>
      </c>
      <c r="E93" s="129" t="s">
        <v>151</v>
      </c>
      <c r="F93" s="130" t="s">
        <v>152</v>
      </c>
      <c r="G93" s="131" t="s">
        <v>140</v>
      </c>
      <c r="H93" s="132">
        <v>1</v>
      </c>
      <c r="I93" s="133"/>
      <c r="J93" s="134">
        <f>ROUND(I93*H93,2)</f>
        <v>0</v>
      </c>
      <c r="K93" s="130" t="s">
        <v>141</v>
      </c>
      <c r="L93" s="32"/>
      <c r="M93" s="135" t="s">
        <v>3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142</v>
      </c>
      <c r="AT93" s="139" t="s">
        <v>137</v>
      </c>
      <c r="AU93" s="139" t="s">
        <v>81</v>
      </c>
      <c r="AY93" s="17" t="s">
        <v>134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79</v>
      </c>
      <c r="BK93" s="140">
        <f>ROUND(I93*H93,2)</f>
        <v>0</v>
      </c>
      <c r="BL93" s="17" t="s">
        <v>142</v>
      </c>
      <c r="BM93" s="139" t="s">
        <v>153</v>
      </c>
    </row>
    <row r="94" spans="2:65" s="1" customFormat="1">
      <c r="B94" s="32"/>
      <c r="D94" s="141" t="s">
        <v>144</v>
      </c>
      <c r="F94" s="142" t="s">
        <v>154</v>
      </c>
      <c r="I94" s="143"/>
      <c r="L94" s="32"/>
      <c r="M94" s="144"/>
      <c r="T94" s="53"/>
      <c r="AT94" s="17" t="s">
        <v>144</v>
      </c>
      <c r="AU94" s="17" t="s">
        <v>81</v>
      </c>
    </row>
    <row r="95" spans="2:65" s="11" customFormat="1" ht="22.9" customHeight="1">
      <c r="B95" s="115"/>
      <c r="D95" s="116" t="s">
        <v>70</v>
      </c>
      <c r="E95" s="125" t="s">
        <v>155</v>
      </c>
      <c r="F95" s="125" t="s">
        <v>156</v>
      </c>
      <c r="I95" s="118"/>
      <c r="J95" s="126">
        <f>BK95</f>
        <v>0</v>
      </c>
      <c r="L95" s="115"/>
      <c r="M95" s="120"/>
      <c r="P95" s="121">
        <f>SUM(P96:P97)</f>
        <v>0</v>
      </c>
      <c r="R95" s="121">
        <f>SUM(R96:R97)</f>
        <v>0</v>
      </c>
      <c r="T95" s="122">
        <f>SUM(T96:T97)</f>
        <v>0</v>
      </c>
      <c r="AR95" s="116" t="s">
        <v>133</v>
      </c>
      <c r="AT95" s="123" t="s">
        <v>70</v>
      </c>
      <c r="AU95" s="123" t="s">
        <v>79</v>
      </c>
      <c r="AY95" s="116" t="s">
        <v>134</v>
      </c>
      <c r="BK95" s="124">
        <f>SUM(BK96:BK97)</f>
        <v>0</v>
      </c>
    </row>
    <row r="96" spans="2:65" s="1" customFormat="1" ht="16.5" customHeight="1">
      <c r="B96" s="127"/>
      <c r="C96" s="128" t="s">
        <v>157</v>
      </c>
      <c r="D96" s="128" t="s">
        <v>137</v>
      </c>
      <c r="E96" s="129" t="s">
        <v>158</v>
      </c>
      <c r="F96" s="130" t="s">
        <v>156</v>
      </c>
      <c r="G96" s="131" t="s">
        <v>140</v>
      </c>
      <c r="H96" s="132">
        <v>1</v>
      </c>
      <c r="I96" s="133"/>
      <c r="J96" s="134">
        <f>ROUND(I96*H96,2)</f>
        <v>0</v>
      </c>
      <c r="K96" s="130" t="s">
        <v>141</v>
      </c>
      <c r="L96" s="32"/>
      <c r="M96" s="135" t="s">
        <v>3</v>
      </c>
      <c r="N96" s="136" t="s">
        <v>42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142</v>
      </c>
      <c r="AT96" s="139" t="s">
        <v>137</v>
      </c>
      <c r="AU96" s="139" t="s">
        <v>81</v>
      </c>
      <c r="AY96" s="17" t="s">
        <v>134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79</v>
      </c>
      <c r="BK96" s="140">
        <f>ROUND(I96*H96,2)</f>
        <v>0</v>
      </c>
      <c r="BL96" s="17" t="s">
        <v>142</v>
      </c>
      <c r="BM96" s="139" t="s">
        <v>159</v>
      </c>
    </row>
    <row r="97" spans="2:65" s="1" customFormat="1">
      <c r="B97" s="32"/>
      <c r="D97" s="141" t="s">
        <v>144</v>
      </c>
      <c r="F97" s="142" t="s">
        <v>160</v>
      </c>
      <c r="I97" s="143"/>
      <c r="L97" s="32"/>
      <c r="M97" s="144"/>
      <c r="T97" s="53"/>
      <c r="AT97" s="17" t="s">
        <v>144</v>
      </c>
      <c r="AU97" s="17" t="s">
        <v>81</v>
      </c>
    </row>
    <row r="98" spans="2:65" s="11" customFormat="1" ht="22.9" customHeight="1">
      <c r="B98" s="115"/>
      <c r="D98" s="116" t="s">
        <v>70</v>
      </c>
      <c r="E98" s="125" t="s">
        <v>161</v>
      </c>
      <c r="F98" s="125" t="s">
        <v>162</v>
      </c>
      <c r="I98" s="118"/>
      <c r="J98" s="126">
        <f>BK98</f>
        <v>0</v>
      </c>
      <c r="L98" s="115"/>
      <c r="M98" s="120"/>
      <c r="P98" s="121">
        <f>SUM(P99:P117)</f>
        <v>0</v>
      </c>
      <c r="R98" s="121">
        <f>SUM(R99:R117)</f>
        <v>0</v>
      </c>
      <c r="T98" s="122">
        <f>SUM(T99:T117)</f>
        <v>0</v>
      </c>
      <c r="AR98" s="116" t="s">
        <v>133</v>
      </c>
      <c r="AT98" s="123" t="s">
        <v>70</v>
      </c>
      <c r="AU98" s="123" t="s">
        <v>79</v>
      </c>
      <c r="AY98" s="116" t="s">
        <v>134</v>
      </c>
      <c r="BK98" s="124">
        <f>SUM(BK99:BK117)</f>
        <v>0</v>
      </c>
    </row>
    <row r="99" spans="2:65" s="1" customFormat="1" ht="16.5" customHeight="1">
      <c r="B99" s="127"/>
      <c r="C99" s="128" t="s">
        <v>133</v>
      </c>
      <c r="D99" s="128" t="s">
        <v>137</v>
      </c>
      <c r="E99" s="129" t="s">
        <v>163</v>
      </c>
      <c r="F99" s="130" t="s">
        <v>164</v>
      </c>
      <c r="G99" s="131" t="s">
        <v>140</v>
      </c>
      <c r="H99" s="132">
        <v>1</v>
      </c>
      <c r="I99" s="133"/>
      <c r="J99" s="134">
        <f>ROUND(I99*H99,2)</f>
        <v>0</v>
      </c>
      <c r="K99" s="130" t="s">
        <v>141</v>
      </c>
      <c r="L99" s="32"/>
      <c r="M99" s="135" t="s">
        <v>3</v>
      </c>
      <c r="N99" s="136" t="s">
        <v>42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142</v>
      </c>
      <c r="AT99" s="139" t="s">
        <v>137</v>
      </c>
      <c r="AU99" s="139" t="s">
        <v>81</v>
      </c>
      <c r="AY99" s="17" t="s">
        <v>134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79</v>
      </c>
      <c r="BK99" s="140">
        <f>ROUND(I99*H99,2)</f>
        <v>0</v>
      </c>
      <c r="BL99" s="17" t="s">
        <v>142</v>
      </c>
      <c r="BM99" s="139" t="s">
        <v>165</v>
      </c>
    </row>
    <row r="100" spans="2:65" s="1" customFormat="1">
      <c r="B100" s="32"/>
      <c r="D100" s="141" t="s">
        <v>144</v>
      </c>
      <c r="F100" s="142" t="s">
        <v>166</v>
      </c>
      <c r="I100" s="143"/>
      <c r="L100" s="32"/>
      <c r="M100" s="144"/>
      <c r="T100" s="53"/>
      <c r="AT100" s="17" t="s">
        <v>144</v>
      </c>
      <c r="AU100" s="17" t="s">
        <v>81</v>
      </c>
    </row>
    <row r="101" spans="2:65" s="1" customFormat="1" ht="16.5" customHeight="1">
      <c r="B101" s="127"/>
      <c r="C101" s="128" t="s">
        <v>167</v>
      </c>
      <c r="D101" s="128" t="s">
        <v>137</v>
      </c>
      <c r="E101" s="129" t="s">
        <v>168</v>
      </c>
      <c r="F101" s="130" t="s">
        <v>169</v>
      </c>
      <c r="G101" s="131" t="s">
        <v>140</v>
      </c>
      <c r="H101" s="132">
        <v>1</v>
      </c>
      <c r="I101" s="133"/>
      <c r="J101" s="134">
        <f>ROUND(I101*H101,2)</f>
        <v>0</v>
      </c>
      <c r="K101" s="130" t="s">
        <v>141</v>
      </c>
      <c r="L101" s="32"/>
      <c r="M101" s="135" t="s">
        <v>3</v>
      </c>
      <c r="N101" s="136" t="s">
        <v>42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142</v>
      </c>
      <c r="AT101" s="139" t="s">
        <v>137</v>
      </c>
      <c r="AU101" s="139" t="s">
        <v>81</v>
      </c>
      <c r="AY101" s="17" t="s">
        <v>134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79</v>
      </c>
      <c r="BK101" s="140">
        <f>ROUND(I101*H101,2)</f>
        <v>0</v>
      </c>
      <c r="BL101" s="17" t="s">
        <v>142</v>
      </c>
      <c r="BM101" s="139" t="s">
        <v>170</v>
      </c>
    </row>
    <row r="102" spans="2:65" s="1" customFormat="1">
      <c r="B102" s="32"/>
      <c r="D102" s="141" t="s">
        <v>144</v>
      </c>
      <c r="F102" s="142" t="s">
        <v>171</v>
      </c>
      <c r="I102" s="143"/>
      <c r="L102" s="32"/>
      <c r="M102" s="144"/>
      <c r="T102" s="53"/>
      <c r="AT102" s="17" t="s">
        <v>144</v>
      </c>
      <c r="AU102" s="17" t="s">
        <v>81</v>
      </c>
    </row>
    <row r="103" spans="2:65" s="1" customFormat="1" ht="16.5" customHeight="1">
      <c r="B103" s="127"/>
      <c r="C103" s="128" t="s">
        <v>172</v>
      </c>
      <c r="D103" s="128" t="s">
        <v>137</v>
      </c>
      <c r="E103" s="129" t="s">
        <v>173</v>
      </c>
      <c r="F103" s="130" t="s">
        <v>174</v>
      </c>
      <c r="G103" s="131" t="s">
        <v>140</v>
      </c>
      <c r="H103" s="132">
        <v>1</v>
      </c>
      <c r="I103" s="133"/>
      <c r="J103" s="134">
        <f>ROUND(I103*H103,2)</f>
        <v>0</v>
      </c>
      <c r="K103" s="130" t="s">
        <v>141</v>
      </c>
      <c r="L103" s="32"/>
      <c r="M103" s="135" t="s">
        <v>3</v>
      </c>
      <c r="N103" s="136" t="s">
        <v>42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142</v>
      </c>
      <c r="AT103" s="139" t="s">
        <v>137</v>
      </c>
      <c r="AU103" s="139" t="s">
        <v>81</v>
      </c>
      <c r="AY103" s="17" t="s">
        <v>134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79</v>
      </c>
      <c r="BK103" s="140">
        <f>ROUND(I103*H103,2)</f>
        <v>0</v>
      </c>
      <c r="BL103" s="17" t="s">
        <v>142</v>
      </c>
      <c r="BM103" s="139" t="s">
        <v>175</v>
      </c>
    </row>
    <row r="104" spans="2:65" s="1" customFormat="1">
      <c r="B104" s="32"/>
      <c r="D104" s="141" t="s">
        <v>144</v>
      </c>
      <c r="F104" s="142" t="s">
        <v>176</v>
      </c>
      <c r="I104" s="143"/>
      <c r="L104" s="32"/>
      <c r="M104" s="144"/>
      <c r="T104" s="53"/>
      <c r="AT104" s="17" t="s">
        <v>144</v>
      </c>
      <c r="AU104" s="17" t="s">
        <v>81</v>
      </c>
    </row>
    <row r="105" spans="2:65" s="1" customFormat="1" ht="48.75">
      <c r="B105" s="32"/>
      <c r="D105" s="145" t="s">
        <v>177</v>
      </c>
      <c r="F105" s="146" t="s">
        <v>178</v>
      </c>
      <c r="I105" s="143"/>
      <c r="L105" s="32"/>
      <c r="M105" s="144"/>
      <c r="T105" s="53"/>
      <c r="AT105" s="17" t="s">
        <v>177</v>
      </c>
      <c r="AU105" s="17" t="s">
        <v>81</v>
      </c>
    </row>
    <row r="106" spans="2:65" s="1" customFormat="1" ht="16.5" customHeight="1">
      <c r="B106" s="127"/>
      <c r="C106" s="128" t="s">
        <v>179</v>
      </c>
      <c r="D106" s="128" t="s">
        <v>137</v>
      </c>
      <c r="E106" s="129" t="s">
        <v>180</v>
      </c>
      <c r="F106" s="130" t="s">
        <v>181</v>
      </c>
      <c r="G106" s="131" t="s">
        <v>140</v>
      </c>
      <c r="H106" s="132">
        <v>1</v>
      </c>
      <c r="I106" s="133"/>
      <c r="J106" s="134">
        <f>ROUND(I106*H106,2)</f>
        <v>0</v>
      </c>
      <c r="K106" s="130" t="s">
        <v>141</v>
      </c>
      <c r="L106" s="32"/>
      <c r="M106" s="135" t="s">
        <v>3</v>
      </c>
      <c r="N106" s="136" t="s">
        <v>42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142</v>
      </c>
      <c r="AT106" s="139" t="s">
        <v>137</v>
      </c>
      <c r="AU106" s="139" t="s">
        <v>81</v>
      </c>
      <c r="AY106" s="17" t="s">
        <v>134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79</v>
      </c>
      <c r="BK106" s="140">
        <f>ROUND(I106*H106,2)</f>
        <v>0</v>
      </c>
      <c r="BL106" s="17" t="s">
        <v>142</v>
      </c>
      <c r="BM106" s="139" t="s">
        <v>182</v>
      </c>
    </row>
    <row r="107" spans="2:65" s="1" customFormat="1">
      <c r="B107" s="32"/>
      <c r="D107" s="141" t="s">
        <v>144</v>
      </c>
      <c r="F107" s="142" t="s">
        <v>183</v>
      </c>
      <c r="I107" s="143"/>
      <c r="L107" s="32"/>
      <c r="M107" s="144"/>
      <c r="T107" s="53"/>
      <c r="AT107" s="17" t="s">
        <v>144</v>
      </c>
      <c r="AU107" s="17" t="s">
        <v>81</v>
      </c>
    </row>
    <row r="108" spans="2:65" s="1" customFormat="1" ht="48.75">
      <c r="B108" s="32"/>
      <c r="D108" s="145" t="s">
        <v>177</v>
      </c>
      <c r="F108" s="146" t="s">
        <v>184</v>
      </c>
      <c r="I108" s="143"/>
      <c r="L108" s="32"/>
      <c r="M108" s="144"/>
      <c r="T108" s="53"/>
      <c r="AT108" s="17" t="s">
        <v>177</v>
      </c>
      <c r="AU108" s="17" t="s">
        <v>81</v>
      </c>
    </row>
    <row r="109" spans="2:65" s="1" customFormat="1" ht="16.5" customHeight="1">
      <c r="B109" s="127"/>
      <c r="C109" s="128" t="s">
        <v>185</v>
      </c>
      <c r="D109" s="128" t="s">
        <v>137</v>
      </c>
      <c r="E109" s="129" t="s">
        <v>186</v>
      </c>
      <c r="F109" s="130" t="s">
        <v>187</v>
      </c>
      <c r="G109" s="131" t="s">
        <v>140</v>
      </c>
      <c r="H109" s="132">
        <v>1</v>
      </c>
      <c r="I109" s="133"/>
      <c r="J109" s="134">
        <f>ROUND(I109*H109,2)</f>
        <v>0</v>
      </c>
      <c r="K109" s="130" t="s">
        <v>141</v>
      </c>
      <c r="L109" s="32"/>
      <c r="M109" s="135" t="s">
        <v>3</v>
      </c>
      <c r="N109" s="136" t="s">
        <v>42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142</v>
      </c>
      <c r="AT109" s="139" t="s">
        <v>137</v>
      </c>
      <c r="AU109" s="139" t="s">
        <v>81</v>
      </c>
      <c r="AY109" s="17" t="s">
        <v>134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79</v>
      </c>
      <c r="BK109" s="140">
        <f>ROUND(I109*H109,2)</f>
        <v>0</v>
      </c>
      <c r="BL109" s="17" t="s">
        <v>142</v>
      </c>
      <c r="BM109" s="139" t="s">
        <v>188</v>
      </c>
    </row>
    <row r="110" spans="2:65" s="1" customFormat="1">
      <c r="B110" s="32"/>
      <c r="D110" s="141" t="s">
        <v>144</v>
      </c>
      <c r="F110" s="142" t="s">
        <v>189</v>
      </c>
      <c r="I110" s="143"/>
      <c r="L110" s="32"/>
      <c r="M110" s="144"/>
      <c r="T110" s="53"/>
      <c r="AT110" s="17" t="s">
        <v>144</v>
      </c>
      <c r="AU110" s="17" t="s">
        <v>81</v>
      </c>
    </row>
    <row r="111" spans="2:65" s="1" customFormat="1" ht="16.5" customHeight="1">
      <c r="B111" s="127"/>
      <c r="C111" s="128" t="s">
        <v>190</v>
      </c>
      <c r="D111" s="128" t="s">
        <v>137</v>
      </c>
      <c r="E111" s="129" t="s">
        <v>191</v>
      </c>
      <c r="F111" s="130" t="s">
        <v>192</v>
      </c>
      <c r="G111" s="131" t="s">
        <v>140</v>
      </c>
      <c r="H111" s="132">
        <v>1</v>
      </c>
      <c r="I111" s="133"/>
      <c r="J111" s="134">
        <f>ROUND(I111*H111,2)</f>
        <v>0</v>
      </c>
      <c r="K111" s="130" t="s">
        <v>141</v>
      </c>
      <c r="L111" s="32"/>
      <c r="M111" s="135" t="s">
        <v>3</v>
      </c>
      <c r="N111" s="136" t="s">
        <v>42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142</v>
      </c>
      <c r="AT111" s="139" t="s">
        <v>137</v>
      </c>
      <c r="AU111" s="139" t="s">
        <v>81</v>
      </c>
      <c r="AY111" s="17" t="s">
        <v>134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79</v>
      </c>
      <c r="BK111" s="140">
        <f>ROUND(I111*H111,2)</f>
        <v>0</v>
      </c>
      <c r="BL111" s="17" t="s">
        <v>142</v>
      </c>
      <c r="BM111" s="139" t="s">
        <v>193</v>
      </c>
    </row>
    <row r="112" spans="2:65" s="1" customFormat="1">
      <c r="B112" s="32"/>
      <c r="D112" s="141" t="s">
        <v>144</v>
      </c>
      <c r="F112" s="142" t="s">
        <v>194</v>
      </c>
      <c r="I112" s="143"/>
      <c r="L112" s="32"/>
      <c r="M112" s="144"/>
      <c r="T112" s="53"/>
      <c r="AT112" s="17" t="s">
        <v>144</v>
      </c>
      <c r="AU112" s="17" t="s">
        <v>81</v>
      </c>
    </row>
    <row r="113" spans="2:65" s="1" customFormat="1" ht="16.5" customHeight="1">
      <c r="B113" s="127"/>
      <c r="C113" s="128" t="s">
        <v>195</v>
      </c>
      <c r="D113" s="128" t="s">
        <v>137</v>
      </c>
      <c r="E113" s="129" t="s">
        <v>196</v>
      </c>
      <c r="F113" s="130" t="s">
        <v>197</v>
      </c>
      <c r="G113" s="131" t="s">
        <v>140</v>
      </c>
      <c r="H113" s="132">
        <v>1</v>
      </c>
      <c r="I113" s="133"/>
      <c r="J113" s="134">
        <f>ROUND(I113*H113,2)</f>
        <v>0</v>
      </c>
      <c r="K113" s="130" t="s">
        <v>141</v>
      </c>
      <c r="L113" s="32"/>
      <c r="M113" s="135" t="s">
        <v>3</v>
      </c>
      <c r="N113" s="136" t="s">
        <v>42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142</v>
      </c>
      <c r="AT113" s="139" t="s">
        <v>137</v>
      </c>
      <c r="AU113" s="139" t="s">
        <v>81</v>
      </c>
      <c r="AY113" s="17" t="s">
        <v>134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79</v>
      </c>
      <c r="BK113" s="140">
        <f>ROUND(I113*H113,2)</f>
        <v>0</v>
      </c>
      <c r="BL113" s="17" t="s">
        <v>142</v>
      </c>
      <c r="BM113" s="139" t="s">
        <v>198</v>
      </c>
    </row>
    <row r="114" spans="2:65" s="1" customFormat="1">
      <c r="B114" s="32"/>
      <c r="D114" s="141" t="s">
        <v>144</v>
      </c>
      <c r="F114" s="142" t="s">
        <v>199</v>
      </c>
      <c r="I114" s="143"/>
      <c r="L114" s="32"/>
      <c r="M114" s="144"/>
      <c r="T114" s="53"/>
      <c r="AT114" s="17" t="s">
        <v>144</v>
      </c>
      <c r="AU114" s="17" t="s">
        <v>81</v>
      </c>
    </row>
    <row r="115" spans="2:65" s="1" customFormat="1" ht="16.5" customHeight="1">
      <c r="B115" s="127"/>
      <c r="C115" s="128" t="s">
        <v>9</v>
      </c>
      <c r="D115" s="128" t="s">
        <v>137</v>
      </c>
      <c r="E115" s="129" t="s">
        <v>200</v>
      </c>
      <c r="F115" s="130" t="s">
        <v>201</v>
      </c>
      <c r="G115" s="131" t="s">
        <v>140</v>
      </c>
      <c r="H115" s="132">
        <v>1</v>
      </c>
      <c r="I115" s="133"/>
      <c r="J115" s="134">
        <f>ROUND(I115*H115,2)</f>
        <v>0</v>
      </c>
      <c r="K115" s="130" t="s">
        <v>141</v>
      </c>
      <c r="L115" s="32"/>
      <c r="M115" s="135" t="s">
        <v>3</v>
      </c>
      <c r="N115" s="136" t="s">
        <v>42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142</v>
      </c>
      <c r="AT115" s="139" t="s">
        <v>137</v>
      </c>
      <c r="AU115" s="139" t="s">
        <v>81</v>
      </c>
      <c r="AY115" s="17" t="s">
        <v>134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79</v>
      </c>
      <c r="BK115" s="140">
        <f>ROUND(I115*H115,2)</f>
        <v>0</v>
      </c>
      <c r="BL115" s="17" t="s">
        <v>142</v>
      </c>
      <c r="BM115" s="139" t="s">
        <v>202</v>
      </c>
    </row>
    <row r="116" spans="2:65" s="1" customFormat="1">
      <c r="B116" s="32"/>
      <c r="D116" s="141" t="s">
        <v>144</v>
      </c>
      <c r="F116" s="142" t="s">
        <v>203</v>
      </c>
      <c r="I116" s="143"/>
      <c r="L116" s="32"/>
      <c r="M116" s="144"/>
      <c r="T116" s="53"/>
      <c r="AT116" s="17" t="s">
        <v>144</v>
      </c>
      <c r="AU116" s="17" t="s">
        <v>81</v>
      </c>
    </row>
    <row r="117" spans="2:65" s="1" customFormat="1" ht="29.25">
      <c r="B117" s="32"/>
      <c r="D117" s="145" t="s">
        <v>177</v>
      </c>
      <c r="F117" s="146" t="s">
        <v>204</v>
      </c>
      <c r="I117" s="143"/>
      <c r="L117" s="32"/>
      <c r="M117" s="144"/>
      <c r="T117" s="53"/>
      <c r="AT117" s="17" t="s">
        <v>177</v>
      </c>
      <c r="AU117" s="17" t="s">
        <v>81</v>
      </c>
    </row>
    <row r="118" spans="2:65" s="11" customFormat="1" ht="22.9" customHeight="1">
      <c r="B118" s="115"/>
      <c r="D118" s="116" t="s">
        <v>70</v>
      </c>
      <c r="E118" s="125" t="s">
        <v>205</v>
      </c>
      <c r="F118" s="125" t="s">
        <v>206</v>
      </c>
      <c r="I118" s="118"/>
      <c r="J118" s="126">
        <f>BK118</f>
        <v>0</v>
      </c>
      <c r="L118" s="115"/>
      <c r="M118" s="120"/>
      <c r="P118" s="121">
        <f>SUM(P119:P126)</f>
        <v>0</v>
      </c>
      <c r="R118" s="121">
        <f>SUM(R119:R126)</f>
        <v>0</v>
      </c>
      <c r="T118" s="122">
        <f>SUM(T119:T126)</f>
        <v>0</v>
      </c>
      <c r="AR118" s="116" t="s">
        <v>133</v>
      </c>
      <c r="AT118" s="123" t="s">
        <v>70</v>
      </c>
      <c r="AU118" s="123" t="s">
        <v>79</v>
      </c>
      <c r="AY118" s="116" t="s">
        <v>134</v>
      </c>
      <c r="BK118" s="124">
        <f>SUM(BK119:BK126)</f>
        <v>0</v>
      </c>
    </row>
    <row r="119" spans="2:65" s="1" customFormat="1" ht="16.5" customHeight="1">
      <c r="B119" s="127"/>
      <c r="C119" s="128" t="s">
        <v>207</v>
      </c>
      <c r="D119" s="128" t="s">
        <v>137</v>
      </c>
      <c r="E119" s="129" t="s">
        <v>208</v>
      </c>
      <c r="F119" s="130" t="s">
        <v>209</v>
      </c>
      <c r="G119" s="131" t="s">
        <v>140</v>
      </c>
      <c r="H119" s="132">
        <v>1</v>
      </c>
      <c r="I119" s="133"/>
      <c r="J119" s="134">
        <f>ROUND(I119*H119,2)</f>
        <v>0</v>
      </c>
      <c r="K119" s="130" t="s">
        <v>141</v>
      </c>
      <c r="L119" s="32"/>
      <c r="M119" s="135" t="s">
        <v>3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142</v>
      </c>
      <c r="AT119" s="139" t="s">
        <v>137</v>
      </c>
      <c r="AU119" s="139" t="s">
        <v>81</v>
      </c>
      <c r="AY119" s="17" t="s">
        <v>134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79</v>
      </c>
      <c r="BK119" s="140">
        <f>ROUND(I119*H119,2)</f>
        <v>0</v>
      </c>
      <c r="BL119" s="17" t="s">
        <v>142</v>
      </c>
      <c r="BM119" s="139" t="s">
        <v>210</v>
      </c>
    </row>
    <row r="120" spans="2:65" s="1" customFormat="1">
      <c r="B120" s="32"/>
      <c r="D120" s="141" t="s">
        <v>144</v>
      </c>
      <c r="F120" s="142" t="s">
        <v>211</v>
      </c>
      <c r="I120" s="143"/>
      <c r="L120" s="32"/>
      <c r="M120" s="144"/>
      <c r="T120" s="53"/>
      <c r="AT120" s="17" t="s">
        <v>144</v>
      </c>
      <c r="AU120" s="17" t="s">
        <v>81</v>
      </c>
    </row>
    <row r="121" spans="2:65" s="1" customFormat="1" ht="19.5">
      <c r="B121" s="32"/>
      <c r="D121" s="145" t="s">
        <v>177</v>
      </c>
      <c r="F121" s="146" t="s">
        <v>212</v>
      </c>
      <c r="I121" s="143"/>
      <c r="L121" s="32"/>
      <c r="M121" s="144"/>
      <c r="T121" s="53"/>
      <c r="AT121" s="17" t="s">
        <v>177</v>
      </c>
      <c r="AU121" s="17" t="s">
        <v>81</v>
      </c>
    </row>
    <row r="122" spans="2:65" s="1" customFormat="1" ht="16.5" customHeight="1">
      <c r="B122" s="127"/>
      <c r="C122" s="128" t="s">
        <v>213</v>
      </c>
      <c r="D122" s="128" t="s">
        <v>137</v>
      </c>
      <c r="E122" s="129" t="s">
        <v>214</v>
      </c>
      <c r="F122" s="130" t="s">
        <v>215</v>
      </c>
      <c r="G122" s="131" t="s">
        <v>140</v>
      </c>
      <c r="H122" s="132">
        <v>1</v>
      </c>
      <c r="I122" s="133"/>
      <c r="J122" s="134">
        <f>ROUND(I122*H122,2)</f>
        <v>0</v>
      </c>
      <c r="K122" s="130" t="s">
        <v>141</v>
      </c>
      <c r="L122" s="32"/>
      <c r="M122" s="135" t="s">
        <v>3</v>
      </c>
      <c r="N122" s="136" t="s">
        <v>42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142</v>
      </c>
      <c r="AT122" s="139" t="s">
        <v>137</v>
      </c>
      <c r="AU122" s="139" t="s">
        <v>81</v>
      </c>
      <c r="AY122" s="17" t="s">
        <v>134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79</v>
      </c>
      <c r="BK122" s="140">
        <f>ROUND(I122*H122,2)</f>
        <v>0</v>
      </c>
      <c r="BL122" s="17" t="s">
        <v>142</v>
      </c>
      <c r="BM122" s="139" t="s">
        <v>216</v>
      </c>
    </row>
    <row r="123" spans="2:65" s="1" customFormat="1">
      <c r="B123" s="32"/>
      <c r="D123" s="141" t="s">
        <v>144</v>
      </c>
      <c r="F123" s="142" t="s">
        <v>217</v>
      </c>
      <c r="I123" s="143"/>
      <c r="L123" s="32"/>
      <c r="M123" s="144"/>
      <c r="T123" s="53"/>
      <c r="AT123" s="17" t="s">
        <v>144</v>
      </c>
      <c r="AU123" s="17" t="s">
        <v>81</v>
      </c>
    </row>
    <row r="124" spans="2:65" s="1" customFormat="1" ht="16.5" customHeight="1">
      <c r="B124" s="127"/>
      <c r="C124" s="128" t="s">
        <v>218</v>
      </c>
      <c r="D124" s="128" t="s">
        <v>137</v>
      </c>
      <c r="E124" s="129" t="s">
        <v>219</v>
      </c>
      <c r="F124" s="130" t="s">
        <v>220</v>
      </c>
      <c r="G124" s="131" t="s">
        <v>140</v>
      </c>
      <c r="H124" s="132">
        <v>1</v>
      </c>
      <c r="I124" s="133"/>
      <c r="J124" s="134">
        <f>ROUND(I124*H124,2)</f>
        <v>0</v>
      </c>
      <c r="K124" s="130" t="s">
        <v>141</v>
      </c>
      <c r="L124" s="32"/>
      <c r="M124" s="135" t="s">
        <v>3</v>
      </c>
      <c r="N124" s="136" t="s">
        <v>42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142</v>
      </c>
      <c r="AT124" s="139" t="s">
        <v>137</v>
      </c>
      <c r="AU124" s="139" t="s">
        <v>81</v>
      </c>
      <c r="AY124" s="17" t="s">
        <v>134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79</v>
      </c>
      <c r="BK124" s="140">
        <f>ROUND(I124*H124,2)</f>
        <v>0</v>
      </c>
      <c r="BL124" s="17" t="s">
        <v>142</v>
      </c>
      <c r="BM124" s="139" t="s">
        <v>221</v>
      </c>
    </row>
    <row r="125" spans="2:65" s="1" customFormat="1">
      <c r="B125" s="32"/>
      <c r="D125" s="141" t="s">
        <v>144</v>
      </c>
      <c r="F125" s="142" t="s">
        <v>222</v>
      </c>
      <c r="I125" s="143"/>
      <c r="L125" s="32"/>
      <c r="M125" s="144"/>
      <c r="T125" s="53"/>
      <c r="AT125" s="17" t="s">
        <v>144</v>
      </c>
      <c r="AU125" s="17" t="s">
        <v>81</v>
      </c>
    </row>
    <row r="126" spans="2:65" s="1" customFormat="1" ht="19.5">
      <c r="B126" s="32"/>
      <c r="D126" s="145" t="s">
        <v>177</v>
      </c>
      <c r="F126" s="146" t="s">
        <v>223</v>
      </c>
      <c r="I126" s="143"/>
      <c r="L126" s="32"/>
      <c r="M126" s="144"/>
      <c r="T126" s="53"/>
      <c r="AT126" s="17" t="s">
        <v>177</v>
      </c>
      <c r="AU126" s="17" t="s">
        <v>81</v>
      </c>
    </row>
    <row r="127" spans="2:65" s="11" customFormat="1" ht="22.9" customHeight="1">
      <c r="B127" s="115"/>
      <c r="D127" s="116" t="s">
        <v>70</v>
      </c>
      <c r="E127" s="125" t="s">
        <v>224</v>
      </c>
      <c r="F127" s="125" t="s">
        <v>225</v>
      </c>
      <c r="I127" s="118"/>
      <c r="J127" s="126">
        <f>BK127</f>
        <v>0</v>
      </c>
      <c r="L127" s="115"/>
      <c r="M127" s="120"/>
      <c r="P127" s="121">
        <f>SUM(P128:P129)</f>
        <v>0</v>
      </c>
      <c r="R127" s="121">
        <f>SUM(R128:R129)</f>
        <v>0</v>
      </c>
      <c r="T127" s="122">
        <f>SUM(T128:T129)</f>
        <v>0</v>
      </c>
      <c r="AR127" s="116" t="s">
        <v>133</v>
      </c>
      <c r="AT127" s="123" t="s">
        <v>70</v>
      </c>
      <c r="AU127" s="123" t="s">
        <v>79</v>
      </c>
      <c r="AY127" s="116" t="s">
        <v>134</v>
      </c>
      <c r="BK127" s="124">
        <f>SUM(BK128:BK129)</f>
        <v>0</v>
      </c>
    </row>
    <row r="128" spans="2:65" s="1" customFormat="1" ht="16.5" customHeight="1">
      <c r="B128" s="127"/>
      <c r="C128" s="128" t="s">
        <v>226</v>
      </c>
      <c r="D128" s="128" t="s">
        <v>137</v>
      </c>
      <c r="E128" s="129" t="s">
        <v>227</v>
      </c>
      <c r="F128" s="130" t="s">
        <v>228</v>
      </c>
      <c r="G128" s="131" t="s">
        <v>140</v>
      </c>
      <c r="H128" s="132">
        <v>1</v>
      </c>
      <c r="I128" s="133"/>
      <c r="J128" s="134">
        <f>ROUND(I128*H128,2)</f>
        <v>0</v>
      </c>
      <c r="K128" s="130" t="s">
        <v>141</v>
      </c>
      <c r="L128" s="32"/>
      <c r="M128" s="135" t="s">
        <v>3</v>
      </c>
      <c r="N128" s="136" t="s">
        <v>42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142</v>
      </c>
      <c r="AT128" s="139" t="s">
        <v>137</v>
      </c>
      <c r="AU128" s="139" t="s">
        <v>81</v>
      </c>
      <c r="AY128" s="17" t="s">
        <v>134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79</v>
      </c>
      <c r="BK128" s="140">
        <f>ROUND(I128*H128,2)</f>
        <v>0</v>
      </c>
      <c r="BL128" s="17" t="s">
        <v>142</v>
      </c>
      <c r="BM128" s="139" t="s">
        <v>229</v>
      </c>
    </row>
    <row r="129" spans="2:65" s="1" customFormat="1">
      <c r="B129" s="32"/>
      <c r="D129" s="141" t="s">
        <v>144</v>
      </c>
      <c r="F129" s="142" t="s">
        <v>230</v>
      </c>
      <c r="I129" s="143"/>
      <c r="L129" s="32"/>
      <c r="M129" s="144"/>
      <c r="T129" s="53"/>
      <c r="AT129" s="17" t="s">
        <v>144</v>
      </c>
      <c r="AU129" s="17" t="s">
        <v>81</v>
      </c>
    </row>
    <row r="130" spans="2:65" s="11" customFormat="1" ht="22.9" customHeight="1">
      <c r="B130" s="115"/>
      <c r="D130" s="116" t="s">
        <v>70</v>
      </c>
      <c r="E130" s="125" t="s">
        <v>231</v>
      </c>
      <c r="F130" s="125" t="s">
        <v>232</v>
      </c>
      <c r="I130" s="118"/>
      <c r="J130" s="126">
        <f>BK130</f>
        <v>0</v>
      </c>
      <c r="L130" s="115"/>
      <c r="M130" s="120"/>
      <c r="P130" s="121">
        <f>SUM(P131:P134)</f>
        <v>0</v>
      </c>
      <c r="R130" s="121">
        <f>SUM(R131:R134)</f>
        <v>0</v>
      </c>
      <c r="T130" s="122">
        <f>SUM(T131:T134)</f>
        <v>0</v>
      </c>
      <c r="AR130" s="116" t="s">
        <v>133</v>
      </c>
      <c r="AT130" s="123" t="s">
        <v>70</v>
      </c>
      <c r="AU130" s="123" t="s">
        <v>79</v>
      </c>
      <c r="AY130" s="116" t="s">
        <v>134</v>
      </c>
      <c r="BK130" s="124">
        <f>SUM(BK131:BK134)</f>
        <v>0</v>
      </c>
    </row>
    <row r="131" spans="2:65" s="1" customFormat="1" ht="16.5" customHeight="1">
      <c r="B131" s="127"/>
      <c r="C131" s="128" t="s">
        <v>233</v>
      </c>
      <c r="D131" s="128" t="s">
        <v>137</v>
      </c>
      <c r="E131" s="129" t="s">
        <v>234</v>
      </c>
      <c r="F131" s="130" t="s">
        <v>235</v>
      </c>
      <c r="G131" s="131" t="s">
        <v>140</v>
      </c>
      <c r="H131" s="132">
        <v>1</v>
      </c>
      <c r="I131" s="133"/>
      <c r="J131" s="134">
        <f>ROUND(I131*H131,2)</f>
        <v>0</v>
      </c>
      <c r="K131" s="130" t="s">
        <v>141</v>
      </c>
      <c r="L131" s="32"/>
      <c r="M131" s="135" t="s">
        <v>3</v>
      </c>
      <c r="N131" s="136" t="s">
        <v>42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142</v>
      </c>
      <c r="AT131" s="139" t="s">
        <v>137</v>
      </c>
      <c r="AU131" s="139" t="s">
        <v>81</v>
      </c>
      <c r="AY131" s="17" t="s">
        <v>134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79</v>
      </c>
      <c r="BK131" s="140">
        <f>ROUND(I131*H131,2)</f>
        <v>0</v>
      </c>
      <c r="BL131" s="17" t="s">
        <v>142</v>
      </c>
      <c r="BM131" s="139" t="s">
        <v>236</v>
      </c>
    </row>
    <row r="132" spans="2:65" s="1" customFormat="1">
      <c r="B132" s="32"/>
      <c r="D132" s="141" t="s">
        <v>144</v>
      </c>
      <c r="F132" s="142" t="s">
        <v>237</v>
      </c>
      <c r="I132" s="143"/>
      <c r="L132" s="32"/>
      <c r="M132" s="144"/>
      <c r="T132" s="53"/>
      <c r="AT132" s="17" t="s">
        <v>144</v>
      </c>
      <c r="AU132" s="17" t="s">
        <v>81</v>
      </c>
    </row>
    <row r="133" spans="2:65" s="1" customFormat="1" ht="16.5" customHeight="1">
      <c r="B133" s="127"/>
      <c r="C133" s="128" t="s">
        <v>238</v>
      </c>
      <c r="D133" s="128" t="s">
        <v>137</v>
      </c>
      <c r="E133" s="129" t="s">
        <v>239</v>
      </c>
      <c r="F133" s="130" t="s">
        <v>240</v>
      </c>
      <c r="G133" s="131" t="s">
        <v>140</v>
      </c>
      <c r="H133" s="132">
        <v>1</v>
      </c>
      <c r="I133" s="133"/>
      <c r="J133" s="134">
        <f>ROUND(I133*H133,2)</f>
        <v>0</v>
      </c>
      <c r="K133" s="130" t="s">
        <v>141</v>
      </c>
      <c r="L133" s="32"/>
      <c r="M133" s="135" t="s">
        <v>3</v>
      </c>
      <c r="N133" s="136" t="s">
        <v>42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142</v>
      </c>
      <c r="AT133" s="139" t="s">
        <v>137</v>
      </c>
      <c r="AU133" s="139" t="s">
        <v>81</v>
      </c>
      <c r="AY133" s="17" t="s">
        <v>134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79</v>
      </c>
      <c r="BK133" s="140">
        <f>ROUND(I133*H133,2)</f>
        <v>0</v>
      </c>
      <c r="BL133" s="17" t="s">
        <v>142</v>
      </c>
      <c r="BM133" s="139" t="s">
        <v>241</v>
      </c>
    </row>
    <row r="134" spans="2:65" s="1" customFormat="1">
      <c r="B134" s="32"/>
      <c r="D134" s="141" t="s">
        <v>144</v>
      </c>
      <c r="F134" s="142" t="s">
        <v>242</v>
      </c>
      <c r="I134" s="143"/>
      <c r="L134" s="32"/>
      <c r="M134" s="147"/>
      <c r="N134" s="148"/>
      <c r="O134" s="148"/>
      <c r="P134" s="148"/>
      <c r="Q134" s="148"/>
      <c r="R134" s="148"/>
      <c r="S134" s="148"/>
      <c r="T134" s="149"/>
      <c r="AT134" s="17" t="s">
        <v>144</v>
      </c>
      <c r="AU134" s="17" t="s">
        <v>81</v>
      </c>
    </row>
    <row r="135" spans="2:65" s="1" customFormat="1" ht="6.95" customHeight="1"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32"/>
    </row>
  </sheetData>
  <autoFilter ref="C85:K134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2" r:id="rId2" xr:uid="{00000000-0004-0000-0100-000001000000}"/>
    <hyperlink ref="F94" r:id="rId3" xr:uid="{00000000-0004-0000-0100-000002000000}"/>
    <hyperlink ref="F97" r:id="rId4" xr:uid="{00000000-0004-0000-0100-000003000000}"/>
    <hyperlink ref="F100" r:id="rId5" xr:uid="{00000000-0004-0000-0100-000004000000}"/>
    <hyperlink ref="F102" r:id="rId6" xr:uid="{00000000-0004-0000-0100-000005000000}"/>
    <hyperlink ref="F104" r:id="rId7" xr:uid="{00000000-0004-0000-0100-000006000000}"/>
    <hyperlink ref="F107" r:id="rId8" xr:uid="{00000000-0004-0000-0100-000007000000}"/>
    <hyperlink ref="F110" r:id="rId9" xr:uid="{00000000-0004-0000-0100-000008000000}"/>
    <hyperlink ref="F112" r:id="rId10" xr:uid="{00000000-0004-0000-0100-000009000000}"/>
    <hyperlink ref="F114" r:id="rId11" xr:uid="{00000000-0004-0000-0100-00000A000000}"/>
    <hyperlink ref="F116" r:id="rId12" xr:uid="{00000000-0004-0000-0100-00000B000000}"/>
    <hyperlink ref="F120" r:id="rId13" xr:uid="{00000000-0004-0000-0100-00000C000000}"/>
    <hyperlink ref="F123" r:id="rId14" xr:uid="{00000000-0004-0000-0100-00000D000000}"/>
    <hyperlink ref="F125" r:id="rId15" xr:uid="{00000000-0004-0000-0100-00000E000000}"/>
    <hyperlink ref="F129" r:id="rId16" xr:uid="{00000000-0004-0000-0100-00000F000000}"/>
    <hyperlink ref="F132" r:id="rId17" xr:uid="{00000000-0004-0000-0100-000010000000}"/>
    <hyperlink ref="F134" r:id="rId18" xr:uid="{00000000-0004-0000-01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243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ROUND((SUM(BE85:BE185)),  2)</f>
        <v>0</v>
      </c>
      <c r="I33" s="89">
        <v>0.21</v>
      </c>
      <c r="J33" s="88">
        <f>ROUND(((SUM(BE85:BE185))*I33),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ROUND((SUM(BF85:BF185)),  2)</f>
        <v>0</v>
      </c>
      <c r="I34" s="89">
        <v>0.12</v>
      </c>
      <c r="J34" s="88">
        <f>ROUND(((SUM(BF85:BF185))*I34),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ROUND((SUM(BG85:BG185)),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ROUND((SUM(BH85:BH185)),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ROUND((SUM(BI85:BI185)),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B - SO 01 - Zpevněné plochy a oplocení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J85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19.899999999999999" customHeight="1">
      <c r="B62" s="103"/>
      <c r="D62" s="104" t="s">
        <v>246</v>
      </c>
      <c r="E62" s="105"/>
      <c r="F62" s="105"/>
      <c r="G62" s="105"/>
      <c r="H62" s="105"/>
      <c r="I62" s="105"/>
      <c r="J62" s="106">
        <f>J130</f>
        <v>0</v>
      </c>
      <c r="L62" s="103"/>
    </row>
    <row r="63" spans="2:47" s="9" customFormat="1" ht="19.899999999999999" customHeight="1">
      <c r="B63" s="103"/>
      <c r="D63" s="104" t="s">
        <v>247</v>
      </c>
      <c r="E63" s="105"/>
      <c r="F63" s="105"/>
      <c r="G63" s="105"/>
      <c r="H63" s="105"/>
      <c r="I63" s="105"/>
      <c r="J63" s="106">
        <f>J140</f>
        <v>0</v>
      </c>
      <c r="L63" s="103"/>
    </row>
    <row r="64" spans="2:47" s="8" customFormat="1" ht="24.95" customHeight="1">
      <c r="B64" s="99"/>
      <c r="D64" s="100" t="s">
        <v>248</v>
      </c>
      <c r="E64" s="101"/>
      <c r="F64" s="101"/>
      <c r="G64" s="101"/>
      <c r="H64" s="101"/>
      <c r="I64" s="101"/>
      <c r="J64" s="102">
        <f>J181</f>
        <v>0</v>
      </c>
      <c r="L64" s="99"/>
    </row>
    <row r="65" spans="2:12" s="9" customFormat="1" ht="19.899999999999999" customHeight="1">
      <c r="B65" s="103"/>
      <c r="D65" s="104" t="s">
        <v>249</v>
      </c>
      <c r="E65" s="105"/>
      <c r="F65" s="105"/>
      <c r="G65" s="105"/>
      <c r="H65" s="105"/>
      <c r="I65" s="105"/>
      <c r="J65" s="106">
        <f>J182</f>
        <v>0</v>
      </c>
      <c r="L65" s="103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119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12" t="str">
        <f>E7</f>
        <v>Areál RAK - revitalizace kondičního areálu</v>
      </c>
      <c r="F75" s="313"/>
      <c r="G75" s="313"/>
      <c r="H75" s="313"/>
      <c r="L75" s="32"/>
    </row>
    <row r="76" spans="2:12" s="1" customFormat="1" ht="12" customHeight="1">
      <c r="B76" s="32"/>
      <c r="C76" s="27" t="s">
        <v>106</v>
      </c>
      <c r="L76" s="32"/>
    </row>
    <row r="77" spans="2:12" s="1" customFormat="1" ht="16.5" customHeight="1">
      <c r="B77" s="32"/>
      <c r="E77" s="295" t="str">
        <f>E9</f>
        <v>B - SO 01 - Zpevněné plochy a oplocení</v>
      </c>
      <c r="F77" s="311"/>
      <c r="G77" s="311"/>
      <c r="H77" s="311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>Praha, Modřany</v>
      </c>
      <c r="I79" s="27" t="s">
        <v>23</v>
      </c>
      <c r="J79" s="49" t="str">
        <f>IF(J12="","",J12)</f>
        <v>17. 12. 2024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25</v>
      </c>
      <c r="F81" s="25" t="str">
        <f>E15</f>
        <v xml:space="preserve"> </v>
      </c>
      <c r="I81" s="27" t="s">
        <v>31</v>
      </c>
      <c r="J81" s="30" t="str">
        <f>E21</f>
        <v xml:space="preserve"> </v>
      </c>
      <c r="L81" s="32"/>
    </row>
    <row r="82" spans="2:65" s="1" customFormat="1" ht="25.7" customHeight="1">
      <c r="B82" s="32"/>
      <c r="C82" s="27" t="s">
        <v>29</v>
      </c>
      <c r="F82" s="25" t="str">
        <f>IF(E18="","",E18)</f>
        <v>Vyplň údaj</v>
      </c>
      <c r="I82" s="27" t="s">
        <v>33</v>
      </c>
      <c r="J82" s="30" t="str">
        <f>E24</f>
        <v>Petr Macek, Otevřená 680/7, Kuřim 664 34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120</v>
      </c>
      <c r="D84" s="109" t="s">
        <v>56</v>
      </c>
      <c r="E84" s="109" t="s">
        <v>52</v>
      </c>
      <c r="F84" s="109" t="s">
        <v>53</v>
      </c>
      <c r="G84" s="109" t="s">
        <v>121</v>
      </c>
      <c r="H84" s="109" t="s">
        <v>122</v>
      </c>
      <c r="I84" s="109" t="s">
        <v>123</v>
      </c>
      <c r="J84" s="109" t="s">
        <v>110</v>
      </c>
      <c r="K84" s="110" t="s">
        <v>124</v>
      </c>
      <c r="L84" s="107"/>
      <c r="M84" s="56" t="s">
        <v>3</v>
      </c>
      <c r="N84" s="57" t="s">
        <v>41</v>
      </c>
      <c r="O84" s="57" t="s">
        <v>125</v>
      </c>
      <c r="P84" s="57" t="s">
        <v>126</v>
      </c>
      <c r="Q84" s="57" t="s">
        <v>127</v>
      </c>
      <c r="R84" s="57" t="s">
        <v>128</v>
      </c>
      <c r="S84" s="57" t="s">
        <v>129</v>
      </c>
      <c r="T84" s="58" t="s">
        <v>130</v>
      </c>
    </row>
    <row r="85" spans="2:65" s="1" customFormat="1" ht="22.9" customHeight="1">
      <c r="B85" s="32"/>
      <c r="C85" s="61" t="s">
        <v>131</v>
      </c>
      <c r="J85" s="111">
        <f>BK85</f>
        <v>0</v>
      </c>
      <c r="L85" s="32"/>
      <c r="M85" s="59"/>
      <c r="N85" s="50"/>
      <c r="O85" s="50"/>
      <c r="P85" s="112">
        <f>P86+P181</f>
        <v>0</v>
      </c>
      <c r="Q85" s="50"/>
      <c r="R85" s="112">
        <f>R86+R181</f>
        <v>0</v>
      </c>
      <c r="S85" s="50"/>
      <c r="T85" s="113">
        <f>T86+T181</f>
        <v>173.65024</v>
      </c>
      <c r="AT85" s="17" t="s">
        <v>70</v>
      </c>
      <c r="AU85" s="17" t="s">
        <v>111</v>
      </c>
      <c r="BK85" s="114">
        <f>BK86+BK181</f>
        <v>0</v>
      </c>
    </row>
    <row r="86" spans="2:65" s="11" customFormat="1" ht="25.9" customHeight="1">
      <c r="B86" s="115"/>
      <c r="D86" s="116" t="s">
        <v>70</v>
      </c>
      <c r="E86" s="117" t="s">
        <v>250</v>
      </c>
      <c r="F86" s="117" t="s">
        <v>251</v>
      </c>
      <c r="I86" s="118"/>
      <c r="J86" s="119">
        <f>BK86</f>
        <v>0</v>
      </c>
      <c r="L86" s="115"/>
      <c r="M86" s="120"/>
      <c r="P86" s="121">
        <f>P87+P130+P140</f>
        <v>0</v>
      </c>
      <c r="R86" s="121">
        <f>R87+R130+R140</f>
        <v>0</v>
      </c>
      <c r="T86" s="122">
        <f>T87+T130+T140</f>
        <v>173.53798</v>
      </c>
      <c r="AR86" s="116" t="s">
        <v>79</v>
      </c>
      <c r="AT86" s="123" t="s">
        <v>70</v>
      </c>
      <c r="AU86" s="123" t="s">
        <v>71</v>
      </c>
      <c r="AY86" s="116" t="s">
        <v>134</v>
      </c>
      <c r="BK86" s="124">
        <f>BK87+BK130+BK140</f>
        <v>0</v>
      </c>
    </row>
    <row r="87" spans="2:65" s="11" customFormat="1" ht="22.9" customHeight="1">
      <c r="B87" s="115"/>
      <c r="D87" s="116" t="s">
        <v>70</v>
      </c>
      <c r="E87" s="125" t="s">
        <v>79</v>
      </c>
      <c r="F87" s="125" t="s">
        <v>252</v>
      </c>
      <c r="I87" s="118"/>
      <c r="J87" s="126">
        <f>BK87</f>
        <v>0</v>
      </c>
      <c r="L87" s="115"/>
      <c r="M87" s="120"/>
      <c r="P87" s="121">
        <f>SUM(P88:P129)</f>
        <v>0</v>
      </c>
      <c r="R87" s="121">
        <f>SUM(R88:R129)</f>
        <v>0</v>
      </c>
      <c r="T87" s="122">
        <f>SUM(T88:T129)</f>
        <v>152.97358</v>
      </c>
      <c r="AR87" s="116" t="s">
        <v>79</v>
      </c>
      <c r="AT87" s="123" t="s">
        <v>70</v>
      </c>
      <c r="AU87" s="123" t="s">
        <v>79</v>
      </c>
      <c r="AY87" s="116" t="s">
        <v>134</v>
      </c>
      <c r="BK87" s="124">
        <f>SUM(BK88:BK129)</f>
        <v>0</v>
      </c>
    </row>
    <row r="88" spans="2:65" s="1" customFormat="1" ht="21.75" customHeight="1">
      <c r="B88" s="127"/>
      <c r="C88" s="128" t="s">
        <v>79</v>
      </c>
      <c r="D88" s="128" t="s">
        <v>137</v>
      </c>
      <c r="E88" s="129" t="s">
        <v>253</v>
      </c>
      <c r="F88" s="130" t="s">
        <v>254</v>
      </c>
      <c r="G88" s="131" t="s">
        <v>255</v>
      </c>
      <c r="H88" s="132">
        <v>1171</v>
      </c>
      <c r="I88" s="133"/>
      <c r="J88" s="134">
        <f>ROUND(I88*H88,2)</f>
        <v>0</v>
      </c>
      <c r="K88" s="130" t="s">
        <v>141</v>
      </c>
      <c r="L88" s="32"/>
      <c r="M88" s="135" t="s">
        <v>3</v>
      </c>
      <c r="N88" s="136" t="s">
        <v>42</v>
      </c>
      <c r="P88" s="137">
        <f>O88*H88</f>
        <v>0</v>
      </c>
      <c r="Q88" s="137">
        <v>0</v>
      </c>
      <c r="R88" s="137">
        <f>Q88*H88</f>
        <v>0</v>
      </c>
      <c r="S88" s="137">
        <v>0.03</v>
      </c>
      <c r="T88" s="138">
        <f>S88*H88</f>
        <v>35.129999999999995</v>
      </c>
      <c r="AR88" s="139" t="s">
        <v>157</v>
      </c>
      <c r="AT88" s="139" t="s">
        <v>137</v>
      </c>
      <c r="AU88" s="139" t="s">
        <v>81</v>
      </c>
      <c r="AY88" s="17" t="s">
        <v>134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79</v>
      </c>
      <c r="BK88" s="140">
        <f>ROUND(I88*H88,2)</f>
        <v>0</v>
      </c>
      <c r="BL88" s="17" t="s">
        <v>157</v>
      </c>
      <c r="BM88" s="139" t="s">
        <v>256</v>
      </c>
    </row>
    <row r="89" spans="2:65" s="1" customFormat="1">
      <c r="B89" s="32"/>
      <c r="D89" s="141" t="s">
        <v>144</v>
      </c>
      <c r="F89" s="142" t="s">
        <v>257</v>
      </c>
      <c r="I89" s="143"/>
      <c r="L89" s="32"/>
      <c r="M89" s="144"/>
      <c r="T89" s="53"/>
      <c r="AT89" s="17" t="s">
        <v>144</v>
      </c>
      <c r="AU89" s="17" t="s">
        <v>81</v>
      </c>
    </row>
    <row r="90" spans="2:65" s="12" customFormat="1">
      <c r="B90" s="150"/>
      <c r="D90" s="145" t="s">
        <v>258</v>
      </c>
      <c r="E90" s="151" t="s">
        <v>3</v>
      </c>
      <c r="F90" s="152" t="s">
        <v>259</v>
      </c>
      <c r="H90" s="153">
        <v>1171</v>
      </c>
      <c r="I90" s="154"/>
      <c r="L90" s="150"/>
      <c r="M90" s="155"/>
      <c r="T90" s="156"/>
      <c r="AT90" s="151" t="s">
        <v>258</v>
      </c>
      <c r="AU90" s="151" t="s">
        <v>81</v>
      </c>
      <c r="AV90" s="12" t="s">
        <v>81</v>
      </c>
      <c r="AW90" s="12" t="s">
        <v>32</v>
      </c>
      <c r="AX90" s="12" t="s">
        <v>79</v>
      </c>
      <c r="AY90" s="151" t="s">
        <v>134</v>
      </c>
    </row>
    <row r="91" spans="2:65" s="1" customFormat="1" ht="37.9" customHeight="1">
      <c r="B91" s="127"/>
      <c r="C91" s="128" t="s">
        <v>81</v>
      </c>
      <c r="D91" s="128" t="s">
        <v>137</v>
      </c>
      <c r="E91" s="129" t="s">
        <v>260</v>
      </c>
      <c r="F91" s="130" t="s">
        <v>261</v>
      </c>
      <c r="G91" s="131" t="s">
        <v>255</v>
      </c>
      <c r="H91" s="132">
        <v>112</v>
      </c>
      <c r="I91" s="133"/>
      <c r="J91" s="134">
        <f>ROUND(I91*H91,2)</f>
        <v>0</v>
      </c>
      <c r="K91" s="130" t="s">
        <v>141</v>
      </c>
      <c r="L91" s="32"/>
      <c r="M91" s="135" t="s">
        <v>3</v>
      </c>
      <c r="N91" s="136" t="s">
        <v>42</v>
      </c>
      <c r="P91" s="137">
        <f>O91*H91</f>
        <v>0</v>
      </c>
      <c r="Q91" s="137">
        <v>0</v>
      </c>
      <c r="R91" s="137">
        <f>Q91*H91</f>
        <v>0</v>
      </c>
      <c r="S91" s="137">
        <v>0.5</v>
      </c>
      <c r="T91" s="138">
        <f>S91*H91</f>
        <v>56</v>
      </c>
      <c r="AR91" s="139" t="s">
        <v>157</v>
      </c>
      <c r="AT91" s="139" t="s">
        <v>137</v>
      </c>
      <c r="AU91" s="139" t="s">
        <v>81</v>
      </c>
      <c r="AY91" s="17" t="s">
        <v>134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79</v>
      </c>
      <c r="BK91" s="140">
        <f>ROUND(I91*H91,2)</f>
        <v>0</v>
      </c>
      <c r="BL91" s="17" t="s">
        <v>157</v>
      </c>
      <c r="BM91" s="139" t="s">
        <v>262</v>
      </c>
    </row>
    <row r="92" spans="2:65" s="1" customFormat="1">
      <c r="B92" s="32"/>
      <c r="D92" s="141" t="s">
        <v>144</v>
      </c>
      <c r="F92" s="142" t="s">
        <v>263</v>
      </c>
      <c r="I92" s="143"/>
      <c r="L92" s="32"/>
      <c r="M92" s="144"/>
      <c r="T92" s="53"/>
      <c r="AT92" s="17" t="s">
        <v>144</v>
      </c>
      <c r="AU92" s="17" t="s">
        <v>81</v>
      </c>
    </row>
    <row r="93" spans="2:65" s="12" customFormat="1">
      <c r="B93" s="150"/>
      <c r="D93" s="145" t="s">
        <v>258</v>
      </c>
      <c r="E93" s="151" t="s">
        <v>3</v>
      </c>
      <c r="F93" s="152" t="s">
        <v>264</v>
      </c>
      <c r="H93" s="153">
        <v>112</v>
      </c>
      <c r="I93" s="154"/>
      <c r="L93" s="150"/>
      <c r="M93" s="155"/>
      <c r="T93" s="156"/>
      <c r="AT93" s="151" t="s">
        <v>258</v>
      </c>
      <c r="AU93" s="151" t="s">
        <v>81</v>
      </c>
      <c r="AV93" s="12" t="s">
        <v>81</v>
      </c>
      <c r="AW93" s="12" t="s">
        <v>32</v>
      </c>
      <c r="AX93" s="12" t="s">
        <v>79</v>
      </c>
      <c r="AY93" s="151" t="s">
        <v>134</v>
      </c>
    </row>
    <row r="94" spans="2:65" s="1" customFormat="1" ht="37.9" customHeight="1">
      <c r="B94" s="127"/>
      <c r="C94" s="128" t="s">
        <v>150</v>
      </c>
      <c r="D94" s="128" t="s">
        <v>137</v>
      </c>
      <c r="E94" s="129" t="s">
        <v>265</v>
      </c>
      <c r="F94" s="130" t="s">
        <v>266</v>
      </c>
      <c r="G94" s="131" t="s">
        <v>255</v>
      </c>
      <c r="H94" s="132">
        <v>112</v>
      </c>
      <c r="I94" s="133"/>
      <c r="J94" s="134">
        <f>ROUND(I94*H94,2)</f>
        <v>0</v>
      </c>
      <c r="K94" s="130" t="s">
        <v>141</v>
      </c>
      <c r="L94" s="32"/>
      <c r="M94" s="135" t="s">
        <v>3</v>
      </c>
      <c r="N94" s="136" t="s">
        <v>42</v>
      </c>
      <c r="P94" s="137">
        <f>O94*H94</f>
        <v>0</v>
      </c>
      <c r="Q94" s="137">
        <v>0</v>
      </c>
      <c r="R94" s="137">
        <f>Q94*H94</f>
        <v>0</v>
      </c>
      <c r="S94" s="137">
        <v>0.17</v>
      </c>
      <c r="T94" s="138">
        <f>S94*H94</f>
        <v>19.040000000000003</v>
      </c>
      <c r="AR94" s="139" t="s">
        <v>157</v>
      </c>
      <c r="AT94" s="139" t="s">
        <v>137</v>
      </c>
      <c r="AU94" s="139" t="s">
        <v>81</v>
      </c>
      <c r="AY94" s="17" t="s">
        <v>134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79</v>
      </c>
      <c r="BK94" s="140">
        <f>ROUND(I94*H94,2)</f>
        <v>0</v>
      </c>
      <c r="BL94" s="17" t="s">
        <v>157</v>
      </c>
      <c r="BM94" s="139" t="s">
        <v>267</v>
      </c>
    </row>
    <row r="95" spans="2:65" s="1" customFormat="1">
      <c r="B95" s="32"/>
      <c r="D95" s="141" t="s">
        <v>144</v>
      </c>
      <c r="F95" s="142" t="s">
        <v>268</v>
      </c>
      <c r="I95" s="143"/>
      <c r="L95" s="32"/>
      <c r="M95" s="144"/>
      <c r="T95" s="53"/>
      <c r="AT95" s="17" t="s">
        <v>144</v>
      </c>
      <c r="AU95" s="17" t="s">
        <v>81</v>
      </c>
    </row>
    <row r="96" spans="2:65" s="12" customFormat="1">
      <c r="B96" s="150"/>
      <c r="D96" s="145" t="s">
        <v>258</v>
      </c>
      <c r="E96" s="151" t="s">
        <v>3</v>
      </c>
      <c r="F96" s="152" t="s">
        <v>264</v>
      </c>
      <c r="H96" s="153">
        <v>112</v>
      </c>
      <c r="I96" s="154"/>
      <c r="L96" s="150"/>
      <c r="M96" s="155"/>
      <c r="T96" s="156"/>
      <c r="AT96" s="151" t="s">
        <v>258</v>
      </c>
      <c r="AU96" s="151" t="s">
        <v>81</v>
      </c>
      <c r="AV96" s="12" t="s">
        <v>81</v>
      </c>
      <c r="AW96" s="12" t="s">
        <v>32</v>
      </c>
      <c r="AX96" s="12" t="s">
        <v>79</v>
      </c>
      <c r="AY96" s="151" t="s">
        <v>134</v>
      </c>
    </row>
    <row r="97" spans="2:65" s="1" customFormat="1" ht="37.9" customHeight="1">
      <c r="B97" s="127"/>
      <c r="C97" s="128" t="s">
        <v>157</v>
      </c>
      <c r="D97" s="128" t="s">
        <v>137</v>
      </c>
      <c r="E97" s="129" t="s">
        <v>269</v>
      </c>
      <c r="F97" s="130" t="s">
        <v>270</v>
      </c>
      <c r="G97" s="131" t="s">
        <v>255</v>
      </c>
      <c r="H97" s="132">
        <v>112</v>
      </c>
      <c r="I97" s="133"/>
      <c r="J97" s="134">
        <f>ROUND(I97*H97,2)</f>
        <v>0</v>
      </c>
      <c r="K97" s="130" t="s">
        <v>141</v>
      </c>
      <c r="L97" s="32"/>
      <c r="M97" s="135" t="s">
        <v>3</v>
      </c>
      <c r="N97" s="136" t="s">
        <v>42</v>
      </c>
      <c r="P97" s="137">
        <f>O97*H97</f>
        <v>0</v>
      </c>
      <c r="Q97" s="137">
        <v>0</v>
      </c>
      <c r="R97" s="137">
        <f>Q97*H97</f>
        <v>0</v>
      </c>
      <c r="S97" s="137">
        <v>0.28999999999999998</v>
      </c>
      <c r="T97" s="138">
        <f>S97*H97</f>
        <v>32.479999999999997</v>
      </c>
      <c r="AR97" s="139" t="s">
        <v>157</v>
      </c>
      <c r="AT97" s="139" t="s">
        <v>137</v>
      </c>
      <c r="AU97" s="139" t="s">
        <v>81</v>
      </c>
      <c r="AY97" s="17" t="s">
        <v>134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79</v>
      </c>
      <c r="BK97" s="140">
        <f>ROUND(I97*H97,2)</f>
        <v>0</v>
      </c>
      <c r="BL97" s="17" t="s">
        <v>157</v>
      </c>
      <c r="BM97" s="139" t="s">
        <v>271</v>
      </c>
    </row>
    <row r="98" spans="2:65" s="1" customFormat="1">
      <c r="B98" s="32"/>
      <c r="D98" s="141" t="s">
        <v>144</v>
      </c>
      <c r="F98" s="142" t="s">
        <v>272</v>
      </c>
      <c r="I98" s="143"/>
      <c r="L98" s="32"/>
      <c r="M98" s="144"/>
      <c r="T98" s="53"/>
      <c r="AT98" s="17" t="s">
        <v>144</v>
      </c>
      <c r="AU98" s="17" t="s">
        <v>81</v>
      </c>
    </row>
    <row r="99" spans="2:65" s="12" customFormat="1">
      <c r="B99" s="150"/>
      <c r="D99" s="145" t="s">
        <v>258</v>
      </c>
      <c r="E99" s="151" t="s">
        <v>3</v>
      </c>
      <c r="F99" s="152" t="s">
        <v>264</v>
      </c>
      <c r="H99" s="153">
        <v>112</v>
      </c>
      <c r="I99" s="154"/>
      <c r="L99" s="150"/>
      <c r="M99" s="155"/>
      <c r="T99" s="156"/>
      <c r="AT99" s="151" t="s">
        <v>258</v>
      </c>
      <c r="AU99" s="151" t="s">
        <v>81</v>
      </c>
      <c r="AV99" s="12" t="s">
        <v>81</v>
      </c>
      <c r="AW99" s="12" t="s">
        <v>32</v>
      </c>
      <c r="AX99" s="12" t="s">
        <v>79</v>
      </c>
      <c r="AY99" s="151" t="s">
        <v>134</v>
      </c>
    </row>
    <row r="100" spans="2:65" s="1" customFormat="1" ht="24.2" customHeight="1">
      <c r="B100" s="127"/>
      <c r="C100" s="128" t="s">
        <v>133</v>
      </c>
      <c r="D100" s="128" t="s">
        <v>137</v>
      </c>
      <c r="E100" s="129" t="s">
        <v>273</v>
      </c>
      <c r="F100" s="130" t="s">
        <v>274</v>
      </c>
      <c r="G100" s="131" t="s">
        <v>275</v>
      </c>
      <c r="H100" s="132">
        <v>49.9</v>
      </c>
      <c r="I100" s="133"/>
      <c r="J100" s="134">
        <f>ROUND(I100*H100,2)</f>
        <v>0</v>
      </c>
      <c r="K100" s="130" t="s">
        <v>141</v>
      </c>
      <c r="L100" s="32"/>
      <c r="M100" s="135" t="s">
        <v>3</v>
      </c>
      <c r="N100" s="136" t="s">
        <v>42</v>
      </c>
      <c r="P100" s="137">
        <f>O100*H100</f>
        <v>0</v>
      </c>
      <c r="Q100" s="137">
        <v>0</v>
      </c>
      <c r="R100" s="137">
        <f>Q100*H100</f>
        <v>0</v>
      </c>
      <c r="S100" s="137">
        <v>0.20499999999999999</v>
      </c>
      <c r="T100" s="138">
        <f>S100*H100</f>
        <v>10.2295</v>
      </c>
      <c r="AR100" s="139" t="s">
        <v>157</v>
      </c>
      <c r="AT100" s="139" t="s">
        <v>137</v>
      </c>
      <c r="AU100" s="139" t="s">
        <v>81</v>
      </c>
      <c r="AY100" s="17" t="s">
        <v>134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79</v>
      </c>
      <c r="BK100" s="140">
        <f>ROUND(I100*H100,2)</f>
        <v>0</v>
      </c>
      <c r="BL100" s="17" t="s">
        <v>157</v>
      </c>
      <c r="BM100" s="139" t="s">
        <v>276</v>
      </c>
    </row>
    <row r="101" spans="2:65" s="1" customFormat="1">
      <c r="B101" s="32"/>
      <c r="D101" s="141" t="s">
        <v>144</v>
      </c>
      <c r="F101" s="142" t="s">
        <v>277</v>
      </c>
      <c r="I101" s="143"/>
      <c r="L101" s="32"/>
      <c r="M101" s="144"/>
      <c r="T101" s="53"/>
      <c r="AT101" s="17" t="s">
        <v>144</v>
      </c>
      <c r="AU101" s="17" t="s">
        <v>81</v>
      </c>
    </row>
    <row r="102" spans="2:65" s="12" customFormat="1">
      <c r="B102" s="150"/>
      <c r="D102" s="145" t="s">
        <v>258</v>
      </c>
      <c r="E102" s="151" t="s">
        <v>3</v>
      </c>
      <c r="F102" s="152" t="s">
        <v>278</v>
      </c>
      <c r="H102" s="153">
        <v>49.9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79</v>
      </c>
      <c r="AY102" s="151" t="s">
        <v>134</v>
      </c>
    </row>
    <row r="103" spans="2:65" s="1" customFormat="1" ht="21.75" customHeight="1">
      <c r="B103" s="127"/>
      <c r="C103" s="128" t="s">
        <v>167</v>
      </c>
      <c r="D103" s="128" t="s">
        <v>137</v>
      </c>
      <c r="E103" s="129" t="s">
        <v>279</v>
      </c>
      <c r="F103" s="130" t="s">
        <v>280</v>
      </c>
      <c r="G103" s="131" t="s">
        <v>255</v>
      </c>
      <c r="H103" s="132">
        <v>117.6</v>
      </c>
      <c r="I103" s="133"/>
      <c r="J103" s="134">
        <f>ROUND(I103*H103,2)</f>
        <v>0</v>
      </c>
      <c r="K103" s="130" t="s">
        <v>141</v>
      </c>
      <c r="L103" s="32"/>
      <c r="M103" s="135" t="s">
        <v>3</v>
      </c>
      <c r="N103" s="136" t="s">
        <v>42</v>
      </c>
      <c r="P103" s="137">
        <f>O103*H103</f>
        <v>0</v>
      </c>
      <c r="Q103" s="137">
        <v>0</v>
      </c>
      <c r="R103" s="137">
        <f>Q103*H103</f>
        <v>0</v>
      </c>
      <c r="S103" s="137">
        <v>8.0000000000000004E-4</v>
      </c>
      <c r="T103" s="138">
        <f>S103*H103</f>
        <v>9.4079999999999997E-2</v>
      </c>
      <c r="AR103" s="139" t="s">
        <v>157</v>
      </c>
      <c r="AT103" s="139" t="s">
        <v>137</v>
      </c>
      <c r="AU103" s="139" t="s">
        <v>81</v>
      </c>
      <c r="AY103" s="17" t="s">
        <v>134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79</v>
      </c>
      <c r="BK103" s="140">
        <f>ROUND(I103*H103,2)</f>
        <v>0</v>
      </c>
      <c r="BL103" s="17" t="s">
        <v>157</v>
      </c>
      <c r="BM103" s="139" t="s">
        <v>281</v>
      </c>
    </row>
    <row r="104" spans="2:65" s="1" customFormat="1">
      <c r="B104" s="32"/>
      <c r="D104" s="141" t="s">
        <v>144</v>
      </c>
      <c r="F104" s="142" t="s">
        <v>282</v>
      </c>
      <c r="I104" s="143"/>
      <c r="L104" s="32"/>
      <c r="M104" s="144"/>
      <c r="T104" s="53"/>
      <c r="AT104" s="17" t="s">
        <v>144</v>
      </c>
      <c r="AU104" s="17" t="s">
        <v>81</v>
      </c>
    </row>
    <row r="105" spans="2:65" s="12" customFormat="1">
      <c r="B105" s="150"/>
      <c r="D105" s="145" t="s">
        <v>258</v>
      </c>
      <c r="E105" s="151" t="s">
        <v>3</v>
      </c>
      <c r="F105" s="152" t="s">
        <v>283</v>
      </c>
      <c r="H105" s="153">
        <v>117.6</v>
      </c>
      <c r="I105" s="154"/>
      <c r="L105" s="150"/>
      <c r="M105" s="155"/>
      <c r="T105" s="156"/>
      <c r="AT105" s="151" t="s">
        <v>258</v>
      </c>
      <c r="AU105" s="151" t="s">
        <v>81</v>
      </c>
      <c r="AV105" s="12" t="s">
        <v>81</v>
      </c>
      <c r="AW105" s="12" t="s">
        <v>32</v>
      </c>
      <c r="AX105" s="12" t="s">
        <v>79</v>
      </c>
      <c r="AY105" s="151" t="s">
        <v>134</v>
      </c>
    </row>
    <row r="106" spans="2:65" s="1" customFormat="1" ht="16.5" customHeight="1">
      <c r="B106" s="127"/>
      <c r="C106" s="128" t="s">
        <v>172</v>
      </c>
      <c r="D106" s="128" t="s">
        <v>137</v>
      </c>
      <c r="E106" s="129" t="s">
        <v>284</v>
      </c>
      <c r="F106" s="130" t="s">
        <v>285</v>
      </c>
      <c r="G106" s="131" t="s">
        <v>286</v>
      </c>
      <c r="H106" s="132">
        <v>6.2050000000000001</v>
      </c>
      <c r="I106" s="133"/>
      <c r="J106" s="134">
        <f>ROUND(I106*H106,2)</f>
        <v>0</v>
      </c>
      <c r="K106" s="130" t="s">
        <v>141</v>
      </c>
      <c r="L106" s="32"/>
      <c r="M106" s="135" t="s">
        <v>3</v>
      </c>
      <c r="N106" s="136" t="s">
        <v>42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157</v>
      </c>
      <c r="AT106" s="139" t="s">
        <v>137</v>
      </c>
      <c r="AU106" s="139" t="s">
        <v>81</v>
      </c>
      <c r="AY106" s="17" t="s">
        <v>134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79</v>
      </c>
      <c r="BK106" s="140">
        <f>ROUND(I106*H106,2)</f>
        <v>0</v>
      </c>
      <c r="BL106" s="17" t="s">
        <v>157</v>
      </c>
      <c r="BM106" s="139" t="s">
        <v>287</v>
      </c>
    </row>
    <row r="107" spans="2:65" s="1" customFormat="1">
      <c r="B107" s="32"/>
      <c r="D107" s="141" t="s">
        <v>144</v>
      </c>
      <c r="F107" s="142" t="s">
        <v>288</v>
      </c>
      <c r="I107" s="143"/>
      <c r="L107" s="32"/>
      <c r="M107" s="144"/>
      <c r="T107" s="53"/>
      <c r="AT107" s="17" t="s">
        <v>144</v>
      </c>
      <c r="AU107" s="17" t="s">
        <v>81</v>
      </c>
    </row>
    <row r="108" spans="2:65" s="12" customFormat="1">
      <c r="B108" s="150"/>
      <c r="D108" s="145" t="s">
        <v>258</v>
      </c>
      <c r="E108" s="151" t="s">
        <v>3</v>
      </c>
      <c r="F108" s="152" t="s">
        <v>289</v>
      </c>
      <c r="H108" s="153">
        <v>0.79200000000000004</v>
      </c>
      <c r="I108" s="154"/>
      <c r="L108" s="150"/>
      <c r="M108" s="155"/>
      <c r="T108" s="156"/>
      <c r="AT108" s="151" t="s">
        <v>258</v>
      </c>
      <c r="AU108" s="151" t="s">
        <v>81</v>
      </c>
      <c r="AV108" s="12" t="s">
        <v>81</v>
      </c>
      <c r="AW108" s="12" t="s">
        <v>32</v>
      </c>
      <c r="AX108" s="12" t="s">
        <v>71</v>
      </c>
      <c r="AY108" s="151" t="s">
        <v>134</v>
      </c>
    </row>
    <row r="109" spans="2:65" s="12" customFormat="1">
      <c r="B109" s="150"/>
      <c r="D109" s="145" t="s">
        <v>258</v>
      </c>
      <c r="E109" s="151" t="s">
        <v>3</v>
      </c>
      <c r="F109" s="152" t="s">
        <v>290</v>
      </c>
      <c r="H109" s="153">
        <v>5.4130000000000003</v>
      </c>
      <c r="I109" s="154"/>
      <c r="L109" s="150"/>
      <c r="M109" s="155"/>
      <c r="T109" s="156"/>
      <c r="AT109" s="151" t="s">
        <v>258</v>
      </c>
      <c r="AU109" s="151" t="s">
        <v>81</v>
      </c>
      <c r="AV109" s="12" t="s">
        <v>81</v>
      </c>
      <c r="AW109" s="12" t="s">
        <v>32</v>
      </c>
      <c r="AX109" s="12" t="s">
        <v>71</v>
      </c>
      <c r="AY109" s="151" t="s">
        <v>134</v>
      </c>
    </row>
    <row r="110" spans="2:65" s="13" customFormat="1">
      <c r="B110" s="157"/>
      <c r="D110" s="145" t="s">
        <v>258</v>
      </c>
      <c r="E110" s="158" t="s">
        <v>3</v>
      </c>
      <c r="F110" s="159" t="s">
        <v>291</v>
      </c>
      <c r="H110" s="160">
        <v>6.2050000000000001</v>
      </c>
      <c r="I110" s="161"/>
      <c r="L110" s="157"/>
      <c r="M110" s="162"/>
      <c r="T110" s="163"/>
      <c r="AT110" s="158" t="s">
        <v>258</v>
      </c>
      <c r="AU110" s="158" t="s">
        <v>81</v>
      </c>
      <c r="AV110" s="13" t="s">
        <v>157</v>
      </c>
      <c r="AW110" s="13" t="s">
        <v>32</v>
      </c>
      <c r="AX110" s="13" t="s">
        <v>79</v>
      </c>
      <c r="AY110" s="158" t="s">
        <v>134</v>
      </c>
    </row>
    <row r="111" spans="2:65" s="1" customFormat="1" ht="21.75" customHeight="1">
      <c r="B111" s="127"/>
      <c r="C111" s="128" t="s">
        <v>179</v>
      </c>
      <c r="D111" s="128" t="s">
        <v>137</v>
      </c>
      <c r="E111" s="129" t="s">
        <v>292</v>
      </c>
      <c r="F111" s="130" t="s">
        <v>293</v>
      </c>
      <c r="G111" s="131" t="s">
        <v>286</v>
      </c>
      <c r="H111" s="132">
        <v>444.98</v>
      </c>
      <c r="I111" s="133"/>
      <c r="J111" s="134">
        <f>ROUND(I111*H111,2)</f>
        <v>0</v>
      </c>
      <c r="K111" s="130" t="s">
        <v>141</v>
      </c>
      <c r="L111" s="32"/>
      <c r="M111" s="135" t="s">
        <v>3</v>
      </c>
      <c r="N111" s="136" t="s">
        <v>42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157</v>
      </c>
      <c r="AT111" s="139" t="s">
        <v>137</v>
      </c>
      <c r="AU111" s="139" t="s">
        <v>81</v>
      </c>
      <c r="AY111" s="17" t="s">
        <v>134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79</v>
      </c>
      <c r="BK111" s="140">
        <f>ROUND(I111*H111,2)</f>
        <v>0</v>
      </c>
      <c r="BL111" s="17" t="s">
        <v>157</v>
      </c>
      <c r="BM111" s="139" t="s">
        <v>294</v>
      </c>
    </row>
    <row r="112" spans="2:65" s="1" customFormat="1">
      <c r="B112" s="32"/>
      <c r="D112" s="141" t="s">
        <v>144</v>
      </c>
      <c r="F112" s="142" t="s">
        <v>295</v>
      </c>
      <c r="I112" s="143"/>
      <c r="L112" s="32"/>
      <c r="M112" s="144"/>
      <c r="T112" s="53"/>
      <c r="AT112" s="17" t="s">
        <v>144</v>
      </c>
      <c r="AU112" s="17" t="s">
        <v>81</v>
      </c>
    </row>
    <row r="113" spans="2:65" s="12" customFormat="1">
      <c r="B113" s="150"/>
      <c r="D113" s="145" t="s">
        <v>258</v>
      </c>
      <c r="E113" s="151" t="s">
        <v>3</v>
      </c>
      <c r="F113" s="152" t="s">
        <v>296</v>
      </c>
      <c r="H113" s="153">
        <v>444.98</v>
      </c>
      <c r="I113" s="154"/>
      <c r="L113" s="150"/>
      <c r="M113" s="155"/>
      <c r="T113" s="156"/>
      <c r="AT113" s="151" t="s">
        <v>258</v>
      </c>
      <c r="AU113" s="151" t="s">
        <v>81</v>
      </c>
      <c r="AV113" s="12" t="s">
        <v>81</v>
      </c>
      <c r="AW113" s="12" t="s">
        <v>32</v>
      </c>
      <c r="AX113" s="12" t="s">
        <v>79</v>
      </c>
      <c r="AY113" s="151" t="s">
        <v>134</v>
      </c>
    </row>
    <row r="114" spans="2:65" s="1" customFormat="1" ht="37.9" customHeight="1">
      <c r="B114" s="127"/>
      <c r="C114" s="128" t="s">
        <v>185</v>
      </c>
      <c r="D114" s="128" t="s">
        <v>137</v>
      </c>
      <c r="E114" s="129" t="s">
        <v>297</v>
      </c>
      <c r="F114" s="130" t="s">
        <v>298</v>
      </c>
      <c r="G114" s="131" t="s">
        <v>286</v>
      </c>
      <c r="H114" s="132">
        <v>451.185</v>
      </c>
      <c r="I114" s="133"/>
      <c r="J114" s="134">
        <f>ROUND(I114*H114,2)</f>
        <v>0</v>
      </c>
      <c r="K114" s="130" t="s">
        <v>141</v>
      </c>
      <c r="L114" s="32"/>
      <c r="M114" s="135" t="s">
        <v>3</v>
      </c>
      <c r="N114" s="136" t="s">
        <v>42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157</v>
      </c>
      <c r="AT114" s="139" t="s">
        <v>137</v>
      </c>
      <c r="AU114" s="139" t="s">
        <v>81</v>
      </c>
      <c r="AY114" s="17" t="s">
        <v>134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79</v>
      </c>
      <c r="BK114" s="140">
        <f>ROUND(I114*H114,2)</f>
        <v>0</v>
      </c>
      <c r="BL114" s="17" t="s">
        <v>157</v>
      </c>
      <c r="BM114" s="139" t="s">
        <v>299</v>
      </c>
    </row>
    <row r="115" spans="2:65" s="1" customFormat="1">
      <c r="B115" s="32"/>
      <c r="D115" s="141" t="s">
        <v>144</v>
      </c>
      <c r="F115" s="142" t="s">
        <v>300</v>
      </c>
      <c r="I115" s="143"/>
      <c r="L115" s="32"/>
      <c r="M115" s="144"/>
      <c r="T115" s="53"/>
      <c r="AT115" s="17" t="s">
        <v>144</v>
      </c>
      <c r="AU115" s="17" t="s">
        <v>81</v>
      </c>
    </row>
    <row r="116" spans="2:65" s="12" customFormat="1">
      <c r="B116" s="150"/>
      <c r="D116" s="145" t="s">
        <v>258</v>
      </c>
      <c r="E116" s="151" t="s">
        <v>3</v>
      </c>
      <c r="F116" s="152" t="s">
        <v>301</v>
      </c>
      <c r="H116" s="153">
        <v>451.185</v>
      </c>
      <c r="I116" s="154"/>
      <c r="L116" s="150"/>
      <c r="M116" s="155"/>
      <c r="T116" s="156"/>
      <c r="AT116" s="151" t="s">
        <v>258</v>
      </c>
      <c r="AU116" s="151" t="s">
        <v>81</v>
      </c>
      <c r="AV116" s="12" t="s">
        <v>81</v>
      </c>
      <c r="AW116" s="12" t="s">
        <v>32</v>
      </c>
      <c r="AX116" s="12" t="s">
        <v>79</v>
      </c>
      <c r="AY116" s="151" t="s">
        <v>134</v>
      </c>
    </row>
    <row r="117" spans="2:65" s="1" customFormat="1" ht="37.9" customHeight="1">
      <c r="B117" s="127"/>
      <c r="C117" s="128" t="s">
        <v>190</v>
      </c>
      <c r="D117" s="128" t="s">
        <v>137</v>
      </c>
      <c r="E117" s="129" t="s">
        <v>302</v>
      </c>
      <c r="F117" s="130" t="s">
        <v>303</v>
      </c>
      <c r="G117" s="131" t="s">
        <v>286</v>
      </c>
      <c r="H117" s="132">
        <v>4511.8500000000004</v>
      </c>
      <c r="I117" s="133"/>
      <c r="J117" s="134">
        <f>ROUND(I117*H117,2)</f>
        <v>0</v>
      </c>
      <c r="K117" s="130" t="s">
        <v>141</v>
      </c>
      <c r="L117" s="32"/>
      <c r="M117" s="135" t="s">
        <v>3</v>
      </c>
      <c r="N117" s="136" t="s">
        <v>42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157</v>
      </c>
      <c r="AT117" s="139" t="s">
        <v>137</v>
      </c>
      <c r="AU117" s="139" t="s">
        <v>81</v>
      </c>
      <c r="AY117" s="17" t="s">
        <v>134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79</v>
      </c>
      <c r="BK117" s="140">
        <f>ROUND(I117*H117,2)</f>
        <v>0</v>
      </c>
      <c r="BL117" s="17" t="s">
        <v>157</v>
      </c>
      <c r="BM117" s="139" t="s">
        <v>304</v>
      </c>
    </row>
    <row r="118" spans="2:65" s="1" customFormat="1">
      <c r="B118" s="32"/>
      <c r="D118" s="141" t="s">
        <v>144</v>
      </c>
      <c r="F118" s="142" t="s">
        <v>305</v>
      </c>
      <c r="I118" s="143"/>
      <c r="L118" s="32"/>
      <c r="M118" s="144"/>
      <c r="T118" s="53"/>
      <c r="AT118" s="17" t="s">
        <v>144</v>
      </c>
      <c r="AU118" s="17" t="s">
        <v>81</v>
      </c>
    </row>
    <row r="119" spans="2:65" s="12" customFormat="1">
      <c r="B119" s="150"/>
      <c r="D119" s="145" t="s">
        <v>258</v>
      </c>
      <c r="E119" s="151" t="s">
        <v>3</v>
      </c>
      <c r="F119" s="152" t="s">
        <v>301</v>
      </c>
      <c r="H119" s="153">
        <v>451.185</v>
      </c>
      <c r="I119" s="154"/>
      <c r="L119" s="150"/>
      <c r="M119" s="155"/>
      <c r="T119" s="156"/>
      <c r="AT119" s="151" t="s">
        <v>258</v>
      </c>
      <c r="AU119" s="151" t="s">
        <v>81</v>
      </c>
      <c r="AV119" s="12" t="s">
        <v>81</v>
      </c>
      <c r="AW119" s="12" t="s">
        <v>32</v>
      </c>
      <c r="AX119" s="12" t="s">
        <v>79</v>
      </c>
      <c r="AY119" s="151" t="s">
        <v>134</v>
      </c>
    </row>
    <row r="120" spans="2:65" s="12" customFormat="1">
      <c r="B120" s="150"/>
      <c r="D120" s="145" t="s">
        <v>258</v>
      </c>
      <c r="F120" s="152" t="s">
        <v>306</v>
      </c>
      <c r="H120" s="153">
        <v>4511.8500000000004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4</v>
      </c>
      <c r="AX120" s="12" t="s">
        <v>79</v>
      </c>
      <c r="AY120" s="151" t="s">
        <v>134</v>
      </c>
    </row>
    <row r="121" spans="2:65" s="1" customFormat="1" ht="24.2" customHeight="1">
      <c r="B121" s="127"/>
      <c r="C121" s="128" t="s">
        <v>195</v>
      </c>
      <c r="D121" s="128" t="s">
        <v>137</v>
      </c>
      <c r="E121" s="129" t="s">
        <v>307</v>
      </c>
      <c r="F121" s="130" t="s">
        <v>308</v>
      </c>
      <c r="G121" s="131" t="s">
        <v>286</v>
      </c>
      <c r="H121" s="132">
        <v>451.185</v>
      </c>
      <c r="I121" s="133"/>
      <c r="J121" s="134">
        <f>ROUND(I121*H121,2)</f>
        <v>0</v>
      </c>
      <c r="K121" s="130" t="s">
        <v>141</v>
      </c>
      <c r="L121" s="32"/>
      <c r="M121" s="135" t="s">
        <v>3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157</v>
      </c>
      <c r="AT121" s="139" t="s">
        <v>137</v>
      </c>
      <c r="AU121" s="139" t="s">
        <v>81</v>
      </c>
      <c r="AY121" s="17" t="s">
        <v>134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79</v>
      </c>
      <c r="BK121" s="140">
        <f>ROUND(I121*H121,2)</f>
        <v>0</v>
      </c>
      <c r="BL121" s="17" t="s">
        <v>157</v>
      </c>
      <c r="BM121" s="139" t="s">
        <v>309</v>
      </c>
    </row>
    <row r="122" spans="2:65" s="1" customFormat="1">
      <c r="B122" s="32"/>
      <c r="D122" s="141" t="s">
        <v>144</v>
      </c>
      <c r="F122" s="142" t="s">
        <v>310</v>
      </c>
      <c r="I122" s="143"/>
      <c r="L122" s="32"/>
      <c r="M122" s="144"/>
      <c r="T122" s="53"/>
      <c r="AT122" s="17" t="s">
        <v>144</v>
      </c>
      <c r="AU122" s="17" t="s">
        <v>81</v>
      </c>
    </row>
    <row r="123" spans="2:65" s="12" customFormat="1">
      <c r="B123" s="150"/>
      <c r="D123" s="145" t="s">
        <v>258</v>
      </c>
      <c r="E123" s="151" t="s">
        <v>3</v>
      </c>
      <c r="F123" s="152" t="s">
        <v>301</v>
      </c>
      <c r="H123" s="153">
        <v>451.185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79</v>
      </c>
      <c r="AY123" s="151" t="s">
        <v>134</v>
      </c>
    </row>
    <row r="124" spans="2:65" s="1" customFormat="1" ht="24.2" customHeight="1">
      <c r="B124" s="127"/>
      <c r="C124" s="128" t="s">
        <v>9</v>
      </c>
      <c r="D124" s="128" t="s">
        <v>137</v>
      </c>
      <c r="E124" s="129" t="s">
        <v>311</v>
      </c>
      <c r="F124" s="130" t="s">
        <v>312</v>
      </c>
      <c r="G124" s="131" t="s">
        <v>313</v>
      </c>
      <c r="H124" s="132">
        <v>812.13300000000004</v>
      </c>
      <c r="I124" s="133"/>
      <c r="J124" s="134">
        <f>ROUND(I124*H124,2)</f>
        <v>0</v>
      </c>
      <c r="K124" s="130" t="s">
        <v>141</v>
      </c>
      <c r="L124" s="32"/>
      <c r="M124" s="135" t="s">
        <v>3</v>
      </c>
      <c r="N124" s="136" t="s">
        <v>42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157</v>
      </c>
      <c r="AT124" s="139" t="s">
        <v>137</v>
      </c>
      <c r="AU124" s="139" t="s">
        <v>81</v>
      </c>
      <c r="AY124" s="17" t="s">
        <v>134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79</v>
      </c>
      <c r="BK124" s="140">
        <f>ROUND(I124*H124,2)</f>
        <v>0</v>
      </c>
      <c r="BL124" s="17" t="s">
        <v>157</v>
      </c>
      <c r="BM124" s="139" t="s">
        <v>314</v>
      </c>
    </row>
    <row r="125" spans="2:65" s="1" customFormat="1">
      <c r="B125" s="32"/>
      <c r="D125" s="141" t="s">
        <v>144</v>
      </c>
      <c r="F125" s="142" t="s">
        <v>315</v>
      </c>
      <c r="I125" s="143"/>
      <c r="L125" s="32"/>
      <c r="M125" s="144"/>
      <c r="T125" s="53"/>
      <c r="AT125" s="17" t="s">
        <v>144</v>
      </c>
      <c r="AU125" s="17" t="s">
        <v>81</v>
      </c>
    </row>
    <row r="126" spans="2:65" s="12" customFormat="1">
      <c r="B126" s="150"/>
      <c r="D126" s="145" t="s">
        <v>258</v>
      </c>
      <c r="E126" s="151" t="s">
        <v>3</v>
      </c>
      <c r="F126" s="152" t="s">
        <v>316</v>
      </c>
      <c r="H126" s="153">
        <v>812.13300000000004</v>
      </c>
      <c r="I126" s="154"/>
      <c r="L126" s="150"/>
      <c r="M126" s="155"/>
      <c r="T126" s="156"/>
      <c r="AT126" s="151" t="s">
        <v>258</v>
      </c>
      <c r="AU126" s="151" t="s">
        <v>81</v>
      </c>
      <c r="AV126" s="12" t="s">
        <v>81</v>
      </c>
      <c r="AW126" s="12" t="s">
        <v>32</v>
      </c>
      <c r="AX126" s="12" t="s">
        <v>79</v>
      </c>
      <c r="AY126" s="151" t="s">
        <v>134</v>
      </c>
    </row>
    <row r="127" spans="2:65" s="1" customFormat="1" ht="24.2" customHeight="1">
      <c r="B127" s="127"/>
      <c r="C127" s="128" t="s">
        <v>207</v>
      </c>
      <c r="D127" s="128" t="s">
        <v>137</v>
      </c>
      <c r="E127" s="129" t="s">
        <v>317</v>
      </c>
      <c r="F127" s="130" t="s">
        <v>318</v>
      </c>
      <c r="G127" s="131" t="s">
        <v>286</v>
      </c>
      <c r="H127" s="132">
        <v>451.185</v>
      </c>
      <c r="I127" s="133"/>
      <c r="J127" s="134">
        <f>ROUND(I127*H127,2)</f>
        <v>0</v>
      </c>
      <c r="K127" s="130" t="s">
        <v>141</v>
      </c>
      <c r="L127" s="32"/>
      <c r="M127" s="135" t="s">
        <v>3</v>
      </c>
      <c r="N127" s="13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157</v>
      </c>
      <c r="AT127" s="139" t="s">
        <v>137</v>
      </c>
      <c r="AU127" s="139" t="s">
        <v>81</v>
      </c>
      <c r="AY127" s="17" t="s">
        <v>134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79</v>
      </c>
      <c r="BK127" s="140">
        <f>ROUND(I127*H127,2)</f>
        <v>0</v>
      </c>
      <c r="BL127" s="17" t="s">
        <v>157</v>
      </c>
      <c r="BM127" s="139" t="s">
        <v>319</v>
      </c>
    </row>
    <row r="128" spans="2:65" s="1" customFormat="1">
      <c r="B128" s="32"/>
      <c r="D128" s="141" t="s">
        <v>144</v>
      </c>
      <c r="F128" s="142" t="s">
        <v>320</v>
      </c>
      <c r="I128" s="143"/>
      <c r="L128" s="32"/>
      <c r="M128" s="144"/>
      <c r="T128" s="53"/>
      <c r="AT128" s="17" t="s">
        <v>144</v>
      </c>
      <c r="AU128" s="17" t="s">
        <v>81</v>
      </c>
    </row>
    <row r="129" spans="2:65" s="12" customFormat="1">
      <c r="B129" s="150"/>
      <c r="D129" s="145" t="s">
        <v>258</v>
      </c>
      <c r="E129" s="151" t="s">
        <v>3</v>
      </c>
      <c r="F129" s="152" t="s">
        <v>301</v>
      </c>
      <c r="H129" s="153">
        <v>451.185</v>
      </c>
      <c r="I129" s="154"/>
      <c r="L129" s="150"/>
      <c r="M129" s="155"/>
      <c r="T129" s="156"/>
      <c r="AT129" s="151" t="s">
        <v>258</v>
      </c>
      <c r="AU129" s="151" t="s">
        <v>81</v>
      </c>
      <c r="AV129" s="12" t="s">
        <v>81</v>
      </c>
      <c r="AW129" s="12" t="s">
        <v>32</v>
      </c>
      <c r="AX129" s="12" t="s">
        <v>79</v>
      </c>
      <c r="AY129" s="151" t="s">
        <v>134</v>
      </c>
    </row>
    <row r="130" spans="2:65" s="11" customFormat="1" ht="22.9" customHeight="1">
      <c r="B130" s="115"/>
      <c r="D130" s="116" t="s">
        <v>70</v>
      </c>
      <c r="E130" s="125" t="s">
        <v>185</v>
      </c>
      <c r="F130" s="125" t="s">
        <v>321</v>
      </c>
      <c r="I130" s="118"/>
      <c r="J130" s="126">
        <f>BK130</f>
        <v>0</v>
      </c>
      <c r="L130" s="115"/>
      <c r="M130" s="120"/>
      <c r="P130" s="121">
        <f>SUM(P131:P139)</f>
        <v>0</v>
      </c>
      <c r="R130" s="121">
        <f>SUM(R131:R139)</f>
        <v>0</v>
      </c>
      <c r="T130" s="122">
        <f>SUM(T131:T139)</f>
        <v>20.564400000000003</v>
      </c>
      <c r="AR130" s="116" t="s">
        <v>79</v>
      </c>
      <c r="AT130" s="123" t="s">
        <v>70</v>
      </c>
      <c r="AU130" s="123" t="s">
        <v>79</v>
      </c>
      <c r="AY130" s="116" t="s">
        <v>134</v>
      </c>
      <c r="BK130" s="124">
        <f>SUM(BK131:BK139)</f>
        <v>0</v>
      </c>
    </row>
    <row r="131" spans="2:65" s="1" customFormat="1" ht="21.75" customHeight="1">
      <c r="B131" s="127"/>
      <c r="C131" s="128" t="s">
        <v>213</v>
      </c>
      <c r="D131" s="128" t="s">
        <v>137</v>
      </c>
      <c r="E131" s="129" t="s">
        <v>322</v>
      </c>
      <c r="F131" s="130" t="s">
        <v>323</v>
      </c>
      <c r="G131" s="131" t="s">
        <v>324</v>
      </c>
      <c r="H131" s="132">
        <v>4</v>
      </c>
      <c r="I131" s="133"/>
      <c r="J131" s="134">
        <f>ROUND(I131*H131,2)</f>
        <v>0</v>
      </c>
      <c r="K131" s="130" t="s">
        <v>141</v>
      </c>
      <c r="L131" s="32"/>
      <c r="M131" s="135" t="s">
        <v>3</v>
      </c>
      <c r="N131" s="136" t="s">
        <v>42</v>
      </c>
      <c r="P131" s="137">
        <f>O131*H131</f>
        <v>0</v>
      </c>
      <c r="Q131" s="137">
        <v>0</v>
      </c>
      <c r="R131" s="137">
        <f>Q131*H131</f>
        <v>0</v>
      </c>
      <c r="S131" s="137">
        <v>0.16500000000000001</v>
      </c>
      <c r="T131" s="138">
        <f>S131*H131</f>
        <v>0.66</v>
      </c>
      <c r="AR131" s="139" t="s">
        <v>157</v>
      </c>
      <c r="AT131" s="139" t="s">
        <v>137</v>
      </c>
      <c r="AU131" s="139" t="s">
        <v>81</v>
      </c>
      <c r="AY131" s="17" t="s">
        <v>134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79</v>
      </c>
      <c r="BK131" s="140">
        <f>ROUND(I131*H131,2)</f>
        <v>0</v>
      </c>
      <c r="BL131" s="17" t="s">
        <v>157</v>
      </c>
      <c r="BM131" s="139" t="s">
        <v>325</v>
      </c>
    </row>
    <row r="132" spans="2:65" s="1" customFormat="1">
      <c r="B132" s="32"/>
      <c r="D132" s="141" t="s">
        <v>144</v>
      </c>
      <c r="F132" s="142" t="s">
        <v>326</v>
      </c>
      <c r="I132" s="143"/>
      <c r="L132" s="32"/>
      <c r="M132" s="144"/>
      <c r="T132" s="53"/>
      <c r="AT132" s="17" t="s">
        <v>144</v>
      </c>
      <c r="AU132" s="17" t="s">
        <v>81</v>
      </c>
    </row>
    <row r="133" spans="2:65" s="1" customFormat="1" ht="16.5" customHeight="1">
      <c r="B133" s="127"/>
      <c r="C133" s="128" t="s">
        <v>218</v>
      </c>
      <c r="D133" s="128" t="s">
        <v>137</v>
      </c>
      <c r="E133" s="129" t="s">
        <v>327</v>
      </c>
      <c r="F133" s="130" t="s">
        <v>328</v>
      </c>
      <c r="G133" s="131" t="s">
        <v>275</v>
      </c>
      <c r="H133" s="132">
        <v>4.8</v>
      </c>
      <c r="I133" s="133"/>
      <c r="J133" s="134">
        <f>ROUND(I133*H133,2)</f>
        <v>0</v>
      </c>
      <c r="K133" s="130" t="s">
        <v>141</v>
      </c>
      <c r="L133" s="32"/>
      <c r="M133" s="135" t="s">
        <v>3</v>
      </c>
      <c r="N133" s="136" t="s">
        <v>42</v>
      </c>
      <c r="P133" s="137">
        <f>O133*H133</f>
        <v>0</v>
      </c>
      <c r="Q133" s="137">
        <v>0</v>
      </c>
      <c r="R133" s="137">
        <f>Q133*H133</f>
        <v>0</v>
      </c>
      <c r="S133" s="137">
        <v>9.2499999999999995E-3</v>
      </c>
      <c r="T133" s="138">
        <f>S133*H133</f>
        <v>4.4399999999999995E-2</v>
      </c>
      <c r="AR133" s="139" t="s">
        <v>157</v>
      </c>
      <c r="AT133" s="139" t="s">
        <v>137</v>
      </c>
      <c r="AU133" s="139" t="s">
        <v>81</v>
      </c>
      <c r="AY133" s="17" t="s">
        <v>134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79</v>
      </c>
      <c r="BK133" s="140">
        <f>ROUND(I133*H133,2)</f>
        <v>0</v>
      </c>
      <c r="BL133" s="17" t="s">
        <v>157</v>
      </c>
      <c r="BM133" s="139" t="s">
        <v>329</v>
      </c>
    </row>
    <row r="134" spans="2:65" s="1" customFormat="1">
      <c r="B134" s="32"/>
      <c r="D134" s="141" t="s">
        <v>144</v>
      </c>
      <c r="F134" s="142" t="s">
        <v>330</v>
      </c>
      <c r="I134" s="143"/>
      <c r="L134" s="32"/>
      <c r="M134" s="144"/>
      <c r="T134" s="53"/>
      <c r="AT134" s="17" t="s">
        <v>144</v>
      </c>
      <c r="AU134" s="17" t="s">
        <v>81</v>
      </c>
    </row>
    <row r="135" spans="2:65" s="12" customFormat="1">
      <c r="B135" s="150"/>
      <c r="D135" s="145" t="s">
        <v>258</v>
      </c>
      <c r="E135" s="151" t="s">
        <v>3</v>
      </c>
      <c r="F135" s="152" t="s">
        <v>331</v>
      </c>
      <c r="H135" s="153">
        <v>4.8</v>
      </c>
      <c r="I135" s="154"/>
      <c r="L135" s="150"/>
      <c r="M135" s="155"/>
      <c r="T135" s="156"/>
      <c r="AT135" s="151" t="s">
        <v>258</v>
      </c>
      <c r="AU135" s="151" t="s">
        <v>81</v>
      </c>
      <c r="AV135" s="12" t="s">
        <v>81</v>
      </c>
      <c r="AW135" s="12" t="s">
        <v>32</v>
      </c>
      <c r="AX135" s="12" t="s">
        <v>79</v>
      </c>
      <c r="AY135" s="151" t="s">
        <v>134</v>
      </c>
    </row>
    <row r="136" spans="2:65" s="1" customFormat="1" ht="16.5" customHeight="1">
      <c r="B136" s="127"/>
      <c r="C136" s="128" t="s">
        <v>226</v>
      </c>
      <c r="D136" s="128" t="s">
        <v>137</v>
      </c>
      <c r="E136" s="129" t="s">
        <v>332</v>
      </c>
      <c r="F136" s="130" t="s">
        <v>333</v>
      </c>
      <c r="G136" s="131" t="s">
        <v>324</v>
      </c>
      <c r="H136" s="132">
        <v>1</v>
      </c>
      <c r="I136" s="133"/>
      <c r="J136" s="134">
        <f>ROUND(I136*H136,2)</f>
        <v>0</v>
      </c>
      <c r="K136" s="130" t="s">
        <v>141</v>
      </c>
      <c r="L136" s="32"/>
      <c r="M136" s="135" t="s">
        <v>3</v>
      </c>
      <c r="N136" s="136" t="s">
        <v>42</v>
      </c>
      <c r="P136" s="137">
        <f>O136*H136</f>
        <v>0</v>
      </c>
      <c r="Q136" s="137">
        <v>0</v>
      </c>
      <c r="R136" s="137">
        <f>Q136*H136</f>
        <v>0</v>
      </c>
      <c r="S136" s="137">
        <v>0.21</v>
      </c>
      <c r="T136" s="138">
        <f>S136*H136</f>
        <v>0.21</v>
      </c>
      <c r="AR136" s="139" t="s">
        <v>157</v>
      </c>
      <c r="AT136" s="139" t="s">
        <v>137</v>
      </c>
      <c r="AU136" s="139" t="s">
        <v>81</v>
      </c>
      <c r="AY136" s="17" t="s">
        <v>134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79</v>
      </c>
      <c r="BK136" s="140">
        <f>ROUND(I136*H136,2)</f>
        <v>0</v>
      </c>
      <c r="BL136" s="17" t="s">
        <v>157</v>
      </c>
      <c r="BM136" s="139" t="s">
        <v>334</v>
      </c>
    </row>
    <row r="137" spans="2:65" s="1" customFormat="1">
      <c r="B137" s="32"/>
      <c r="D137" s="141" t="s">
        <v>144</v>
      </c>
      <c r="F137" s="142" t="s">
        <v>335</v>
      </c>
      <c r="I137" s="143"/>
      <c r="L137" s="32"/>
      <c r="M137" s="144"/>
      <c r="T137" s="53"/>
      <c r="AT137" s="17" t="s">
        <v>144</v>
      </c>
      <c r="AU137" s="17" t="s">
        <v>81</v>
      </c>
    </row>
    <row r="138" spans="2:65" s="1" customFormat="1" ht="16.5" customHeight="1">
      <c r="B138" s="127"/>
      <c r="C138" s="128" t="s">
        <v>233</v>
      </c>
      <c r="D138" s="128" t="s">
        <v>137</v>
      </c>
      <c r="E138" s="129" t="s">
        <v>336</v>
      </c>
      <c r="F138" s="130" t="s">
        <v>337</v>
      </c>
      <c r="G138" s="131" t="s">
        <v>324</v>
      </c>
      <c r="H138" s="132">
        <v>15</v>
      </c>
      <c r="I138" s="133"/>
      <c r="J138" s="134">
        <f>ROUND(I138*H138,2)</f>
        <v>0</v>
      </c>
      <c r="K138" s="130" t="s">
        <v>3</v>
      </c>
      <c r="L138" s="32"/>
      <c r="M138" s="135" t="s">
        <v>3</v>
      </c>
      <c r="N138" s="136" t="s">
        <v>42</v>
      </c>
      <c r="P138" s="137">
        <f>O138*H138</f>
        <v>0</v>
      </c>
      <c r="Q138" s="137">
        <v>0</v>
      </c>
      <c r="R138" s="137">
        <f>Q138*H138</f>
        <v>0</v>
      </c>
      <c r="S138" s="137">
        <v>1.31</v>
      </c>
      <c r="T138" s="138">
        <f>S138*H138</f>
        <v>19.650000000000002</v>
      </c>
      <c r="AR138" s="139" t="s">
        <v>157</v>
      </c>
      <c r="AT138" s="139" t="s">
        <v>137</v>
      </c>
      <c r="AU138" s="139" t="s">
        <v>81</v>
      </c>
      <c r="AY138" s="17" t="s">
        <v>134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79</v>
      </c>
      <c r="BK138" s="140">
        <f>ROUND(I138*H138,2)</f>
        <v>0</v>
      </c>
      <c r="BL138" s="17" t="s">
        <v>157</v>
      </c>
      <c r="BM138" s="139" t="s">
        <v>338</v>
      </c>
    </row>
    <row r="139" spans="2:65" s="1" customFormat="1" ht="19.5">
      <c r="B139" s="32"/>
      <c r="D139" s="145" t="s">
        <v>177</v>
      </c>
      <c r="F139" s="146" t="s">
        <v>339</v>
      </c>
      <c r="I139" s="143"/>
      <c r="L139" s="32"/>
      <c r="M139" s="144"/>
      <c r="T139" s="53"/>
      <c r="AT139" s="17" t="s">
        <v>177</v>
      </c>
      <c r="AU139" s="17" t="s">
        <v>81</v>
      </c>
    </row>
    <row r="140" spans="2:65" s="11" customFormat="1" ht="22.9" customHeight="1">
      <c r="B140" s="115"/>
      <c r="D140" s="116" t="s">
        <v>70</v>
      </c>
      <c r="E140" s="125" t="s">
        <v>340</v>
      </c>
      <c r="F140" s="125" t="s">
        <v>341</v>
      </c>
      <c r="I140" s="118"/>
      <c r="J140" s="126">
        <f>BK140</f>
        <v>0</v>
      </c>
      <c r="L140" s="115"/>
      <c r="M140" s="120"/>
      <c r="P140" s="121">
        <f>SUM(P141:P180)</f>
        <v>0</v>
      </c>
      <c r="R140" s="121">
        <f>SUM(R141:R180)</f>
        <v>0</v>
      </c>
      <c r="T140" s="122">
        <f>SUM(T141:T180)</f>
        <v>0</v>
      </c>
      <c r="AR140" s="116" t="s">
        <v>79</v>
      </c>
      <c r="AT140" s="123" t="s">
        <v>70</v>
      </c>
      <c r="AU140" s="123" t="s">
        <v>79</v>
      </c>
      <c r="AY140" s="116" t="s">
        <v>134</v>
      </c>
      <c r="BK140" s="124">
        <f>SUM(BK141:BK180)</f>
        <v>0</v>
      </c>
    </row>
    <row r="141" spans="2:65" s="1" customFormat="1" ht="24.2" customHeight="1">
      <c r="B141" s="127"/>
      <c r="C141" s="128" t="s">
        <v>238</v>
      </c>
      <c r="D141" s="128" t="s">
        <v>137</v>
      </c>
      <c r="E141" s="129" t="s">
        <v>342</v>
      </c>
      <c r="F141" s="130" t="s">
        <v>343</v>
      </c>
      <c r="G141" s="131" t="s">
        <v>313</v>
      </c>
      <c r="H141" s="132">
        <v>66.018000000000001</v>
      </c>
      <c r="I141" s="133"/>
      <c r="J141" s="134">
        <f>ROUND(I141*H141,2)</f>
        <v>0</v>
      </c>
      <c r="K141" s="130" t="s">
        <v>141</v>
      </c>
      <c r="L141" s="32"/>
      <c r="M141" s="135" t="s">
        <v>3</v>
      </c>
      <c r="N141" s="136" t="s">
        <v>42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157</v>
      </c>
      <c r="AT141" s="139" t="s">
        <v>137</v>
      </c>
      <c r="AU141" s="139" t="s">
        <v>81</v>
      </c>
      <c r="AY141" s="17" t="s">
        <v>134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79</v>
      </c>
      <c r="BK141" s="140">
        <f>ROUND(I141*H141,2)</f>
        <v>0</v>
      </c>
      <c r="BL141" s="17" t="s">
        <v>157</v>
      </c>
      <c r="BM141" s="139" t="s">
        <v>344</v>
      </c>
    </row>
    <row r="142" spans="2:65" s="1" customFormat="1">
      <c r="B142" s="32"/>
      <c r="D142" s="141" t="s">
        <v>144</v>
      </c>
      <c r="F142" s="142" t="s">
        <v>345</v>
      </c>
      <c r="I142" s="143"/>
      <c r="L142" s="32"/>
      <c r="M142" s="144"/>
      <c r="T142" s="53"/>
      <c r="AT142" s="17" t="s">
        <v>144</v>
      </c>
      <c r="AU142" s="17" t="s">
        <v>81</v>
      </c>
    </row>
    <row r="143" spans="2:65" s="12" customFormat="1">
      <c r="B143" s="150"/>
      <c r="D143" s="145" t="s">
        <v>258</v>
      </c>
      <c r="E143" s="151" t="s">
        <v>3</v>
      </c>
      <c r="F143" s="152" t="s">
        <v>346</v>
      </c>
      <c r="H143" s="153">
        <v>35.130000000000003</v>
      </c>
      <c r="I143" s="154"/>
      <c r="L143" s="150"/>
      <c r="M143" s="155"/>
      <c r="T143" s="156"/>
      <c r="AT143" s="151" t="s">
        <v>258</v>
      </c>
      <c r="AU143" s="151" t="s">
        <v>81</v>
      </c>
      <c r="AV143" s="12" t="s">
        <v>81</v>
      </c>
      <c r="AW143" s="12" t="s">
        <v>32</v>
      </c>
      <c r="AX143" s="12" t="s">
        <v>71</v>
      </c>
      <c r="AY143" s="151" t="s">
        <v>134</v>
      </c>
    </row>
    <row r="144" spans="2:65" s="12" customFormat="1">
      <c r="B144" s="150"/>
      <c r="D144" s="145" t="s">
        <v>258</v>
      </c>
      <c r="E144" s="151" t="s">
        <v>3</v>
      </c>
      <c r="F144" s="152" t="s">
        <v>347</v>
      </c>
      <c r="H144" s="153">
        <v>10.23</v>
      </c>
      <c r="I144" s="154"/>
      <c r="L144" s="150"/>
      <c r="M144" s="155"/>
      <c r="T144" s="156"/>
      <c r="AT144" s="151" t="s">
        <v>258</v>
      </c>
      <c r="AU144" s="151" t="s">
        <v>81</v>
      </c>
      <c r="AV144" s="12" t="s">
        <v>81</v>
      </c>
      <c r="AW144" s="12" t="s">
        <v>32</v>
      </c>
      <c r="AX144" s="12" t="s">
        <v>71</v>
      </c>
      <c r="AY144" s="151" t="s">
        <v>134</v>
      </c>
    </row>
    <row r="145" spans="2:65" s="12" customFormat="1">
      <c r="B145" s="150"/>
      <c r="D145" s="145" t="s">
        <v>258</v>
      </c>
      <c r="E145" s="151" t="s">
        <v>3</v>
      </c>
      <c r="F145" s="152" t="s">
        <v>348</v>
      </c>
      <c r="H145" s="153">
        <v>9.4E-2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71</v>
      </c>
      <c r="AY145" s="151" t="s">
        <v>134</v>
      </c>
    </row>
    <row r="146" spans="2:65" s="12" customFormat="1">
      <c r="B146" s="150"/>
      <c r="D146" s="145" t="s">
        <v>258</v>
      </c>
      <c r="E146" s="151" t="s">
        <v>3</v>
      </c>
      <c r="F146" s="152" t="s">
        <v>349</v>
      </c>
      <c r="H146" s="153">
        <v>0.66</v>
      </c>
      <c r="I146" s="154"/>
      <c r="L146" s="150"/>
      <c r="M146" s="155"/>
      <c r="T146" s="156"/>
      <c r="AT146" s="151" t="s">
        <v>258</v>
      </c>
      <c r="AU146" s="151" t="s">
        <v>81</v>
      </c>
      <c r="AV146" s="12" t="s">
        <v>81</v>
      </c>
      <c r="AW146" s="12" t="s">
        <v>32</v>
      </c>
      <c r="AX146" s="12" t="s">
        <v>71</v>
      </c>
      <c r="AY146" s="151" t="s">
        <v>134</v>
      </c>
    </row>
    <row r="147" spans="2:65" s="12" customFormat="1">
      <c r="B147" s="150"/>
      <c r="D147" s="145" t="s">
        <v>258</v>
      </c>
      <c r="E147" s="151" t="s">
        <v>3</v>
      </c>
      <c r="F147" s="152" t="s">
        <v>350</v>
      </c>
      <c r="H147" s="153">
        <v>0.254</v>
      </c>
      <c r="I147" s="154"/>
      <c r="L147" s="150"/>
      <c r="M147" s="155"/>
      <c r="T147" s="156"/>
      <c r="AT147" s="151" t="s">
        <v>258</v>
      </c>
      <c r="AU147" s="151" t="s">
        <v>81</v>
      </c>
      <c r="AV147" s="12" t="s">
        <v>81</v>
      </c>
      <c r="AW147" s="12" t="s">
        <v>32</v>
      </c>
      <c r="AX147" s="12" t="s">
        <v>71</v>
      </c>
      <c r="AY147" s="151" t="s">
        <v>134</v>
      </c>
    </row>
    <row r="148" spans="2:65" s="12" customFormat="1">
      <c r="B148" s="150"/>
      <c r="D148" s="145" t="s">
        <v>258</v>
      </c>
      <c r="E148" s="151" t="s">
        <v>3</v>
      </c>
      <c r="F148" s="152" t="s">
        <v>351</v>
      </c>
      <c r="H148" s="153">
        <v>19.649999999999999</v>
      </c>
      <c r="I148" s="154"/>
      <c r="L148" s="150"/>
      <c r="M148" s="155"/>
      <c r="T148" s="156"/>
      <c r="AT148" s="151" t="s">
        <v>258</v>
      </c>
      <c r="AU148" s="151" t="s">
        <v>81</v>
      </c>
      <c r="AV148" s="12" t="s">
        <v>81</v>
      </c>
      <c r="AW148" s="12" t="s">
        <v>32</v>
      </c>
      <c r="AX148" s="12" t="s">
        <v>71</v>
      </c>
      <c r="AY148" s="151" t="s">
        <v>134</v>
      </c>
    </row>
    <row r="149" spans="2:65" s="13" customFormat="1">
      <c r="B149" s="157"/>
      <c r="D149" s="145" t="s">
        <v>258</v>
      </c>
      <c r="E149" s="158" t="s">
        <v>3</v>
      </c>
      <c r="F149" s="159" t="s">
        <v>291</v>
      </c>
      <c r="H149" s="160">
        <v>66.018000000000001</v>
      </c>
      <c r="I149" s="161"/>
      <c r="L149" s="157"/>
      <c r="M149" s="162"/>
      <c r="T149" s="163"/>
      <c r="AT149" s="158" t="s">
        <v>258</v>
      </c>
      <c r="AU149" s="158" t="s">
        <v>81</v>
      </c>
      <c r="AV149" s="13" t="s">
        <v>157</v>
      </c>
      <c r="AW149" s="13" t="s">
        <v>32</v>
      </c>
      <c r="AX149" s="13" t="s">
        <v>79</v>
      </c>
      <c r="AY149" s="158" t="s">
        <v>134</v>
      </c>
    </row>
    <row r="150" spans="2:65" s="1" customFormat="1" ht="24.2" customHeight="1">
      <c r="B150" s="127"/>
      <c r="C150" s="128" t="s">
        <v>352</v>
      </c>
      <c r="D150" s="128" t="s">
        <v>137</v>
      </c>
      <c r="E150" s="129" t="s">
        <v>353</v>
      </c>
      <c r="F150" s="130" t="s">
        <v>354</v>
      </c>
      <c r="G150" s="131" t="s">
        <v>313</v>
      </c>
      <c r="H150" s="132">
        <v>107.52</v>
      </c>
      <c r="I150" s="133"/>
      <c r="J150" s="134">
        <f>ROUND(I150*H150,2)</f>
        <v>0</v>
      </c>
      <c r="K150" s="130" t="s">
        <v>141</v>
      </c>
      <c r="L150" s="32"/>
      <c r="M150" s="135" t="s">
        <v>3</v>
      </c>
      <c r="N150" s="136" t="s">
        <v>42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157</v>
      </c>
      <c r="AT150" s="139" t="s">
        <v>137</v>
      </c>
      <c r="AU150" s="139" t="s">
        <v>81</v>
      </c>
      <c r="AY150" s="17" t="s">
        <v>134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79</v>
      </c>
      <c r="BK150" s="140">
        <f>ROUND(I150*H150,2)</f>
        <v>0</v>
      </c>
      <c r="BL150" s="17" t="s">
        <v>157</v>
      </c>
      <c r="BM150" s="139" t="s">
        <v>355</v>
      </c>
    </row>
    <row r="151" spans="2:65" s="1" customFormat="1">
      <c r="B151" s="32"/>
      <c r="D151" s="141" t="s">
        <v>144</v>
      </c>
      <c r="F151" s="142" t="s">
        <v>356</v>
      </c>
      <c r="I151" s="143"/>
      <c r="L151" s="32"/>
      <c r="M151" s="144"/>
      <c r="T151" s="53"/>
      <c r="AT151" s="17" t="s">
        <v>144</v>
      </c>
      <c r="AU151" s="17" t="s">
        <v>81</v>
      </c>
    </row>
    <row r="152" spans="2:65" s="12" customFormat="1">
      <c r="B152" s="150"/>
      <c r="D152" s="145" t="s">
        <v>258</v>
      </c>
      <c r="E152" s="151" t="s">
        <v>3</v>
      </c>
      <c r="F152" s="152" t="s">
        <v>357</v>
      </c>
      <c r="H152" s="153">
        <v>107.52</v>
      </c>
      <c r="I152" s="154"/>
      <c r="L152" s="150"/>
      <c r="M152" s="155"/>
      <c r="T152" s="156"/>
      <c r="AT152" s="151" t="s">
        <v>258</v>
      </c>
      <c r="AU152" s="151" t="s">
        <v>81</v>
      </c>
      <c r="AV152" s="12" t="s">
        <v>81</v>
      </c>
      <c r="AW152" s="12" t="s">
        <v>32</v>
      </c>
      <c r="AX152" s="12" t="s">
        <v>79</v>
      </c>
      <c r="AY152" s="151" t="s">
        <v>134</v>
      </c>
    </row>
    <row r="153" spans="2:65" s="1" customFormat="1" ht="24.2" customHeight="1">
      <c r="B153" s="127"/>
      <c r="C153" s="128" t="s">
        <v>358</v>
      </c>
      <c r="D153" s="128" t="s">
        <v>137</v>
      </c>
      <c r="E153" s="129" t="s">
        <v>359</v>
      </c>
      <c r="F153" s="130" t="s">
        <v>360</v>
      </c>
      <c r="G153" s="131" t="s">
        <v>313</v>
      </c>
      <c r="H153" s="132">
        <v>2042.88</v>
      </c>
      <c r="I153" s="133"/>
      <c r="J153" s="134">
        <f>ROUND(I153*H153,2)</f>
        <v>0</v>
      </c>
      <c r="K153" s="130" t="s">
        <v>141</v>
      </c>
      <c r="L153" s="32"/>
      <c r="M153" s="135" t="s">
        <v>3</v>
      </c>
      <c r="N153" s="136" t="s">
        <v>42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157</v>
      </c>
      <c r="AT153" s="139" t="s">
        <v>137</v>
      </c>
      <c r="AU153" s="139" t="s">
        <v>81</v>
      </c>
      <c r="AY153" s="17" t="s">
        <v>134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79</v>
      </c>
      <c r="BK153" s="140">
        <f>ROUND(I153*H153,2)</f>
        <v>0</v>
      </c>
      <c r="BL153" s="17" t="s">
        <v>157</v>
      </c>
      <c r="BM153" s="139" t="s">
        <v>361</v>
      </c>
    </row>
    <row r="154" spans="2:65" s="1" customFormat="1">
      <c r="B154" s="32"/>
      <c r="D154" s="141" t="s">
        <v>144</v>
      </c>
      <c r="F154" s="142" t="s">
        <v>362</v>
      </c>
      <c r="I154" s="143"/>
      <c r="L154" s="32"/>
      <c r="M154" s="144"/>
      <c r="T154" s="53"/>
      <c r="AT154" s="17" t="s">
        <v>144</v>
      </c>
      <c r="AU154" s="17" t="s">
        <v>81</v>
      </c>
    </row>
    <row r="155" spans="2:65" s="12" customFormat="1">
      <c r="B155" s="150"/>
      <c r="D155" s="145" t="s">
        <v>258</v>
      </c>
      <c r="E155" s="151" t="s">
        <v>3</v>
      </c>
      <c r="F155" s="152" t="s">
        <v>357</v>
      </c>
      <c r="H155" s="153">
        <v>107.52</v>
      </c>
      <c r="I155" s="154"/>
      <c r="L155" s="150"/>
      <c r="M155" s="155"/>
      <c r="T155" s="156"/>
      <c r="AT155" s="151" t="s">
        <v>258</v>
      </c>
      <c r="AU155" s="151" t="s">
        <v>81</v>
      </c>
      <c r="AV155" s="12" t="s">
        <v>81</v>
      </c>
      <c r="AW155" s="12" t="s">
        <v>32</v>
      </c>
      <c r="AX155" s="12" t="s">
        <v>79</v>
      </c>
      <c r="AY155" s="151" t="s">
        <v>134</v>
      </c>
    </row>
    <row r="156" spans="2:65" s="12" customFormat="1">
      <c r="B156" s="150"/>
      <c r="D156" s="145" t="s">
        <v>258</v>
      </c>
      <c r="F156" s="152" t="s">
        <v>363</v>
      </c>
      <c r="H156" s="153">
        <v>2042.88</v>
      </c>
      <c r="I156" s="154"/>
      <c r="L156" s="150"/>
      <c r="M156" s="155"/>
      <c r="T156" s="156"/>
      <c r="AT156" s="151" t="s">
        <v>258</v>
      </c>
      <c r="AU156" s="151" t="s">
        <v>81</v>
      </c>
      <c r="AV156" s="12" t="s">
        <v>81</v>
      </c>
      <c r="AW156" s="12" t="s">
        <v>4</v>
      </c>
      <c r="AX156" s="12" t="s">
        <v>79</v>
      </c>
      <c r="AY156" s="151" t="s">
        <v>134</v>
      </c>
    </row>
    <row r="157" spans="2:65" s="1" customFormat="1" ht="24.2" customHeight="1">
      <c r="B157" s="127"/>
      <c r="C157" s="128" t="s">
        <v>8</v>
      </c>
      <c r="D157" s="128" t="s">
        <v>137</v>
      </c>
      <c r="E157" s="129" t="s">
        <v>364</v>
      </c>
      <c r="F157" s="130" t="s">
        <v>365</v>
      </c>
      <c r="G157" s="131" t="s">
        <v>313</v>
      </c>
      <c r="H157" s="132">
        <v>66.018000000000001</v>
      </c>
      <c r="I157" s="133"/>
      <c r="J157" s="134">
        <f>ROUND(I157*H157,2)</f>
        <v>0</v>
      </c>
      <c r="K157" s="130" t="s">
        <v>141</v>
      </c>
      <c r="L157" s="32"/>
      <c r="M157" s="135" t="s">
        <v>3</v>
      </c>
      <c r="N157" s="136" t="s">
        <v>42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157</v>
      </c>
      <c r="AT157" s="139" t="s">
        <v>137</v>
      </c>
      <c r="AU157" s="139" t="s">
        <v>81</v>
      </c>
      <c r="AY157" s="17" t="s">
        <v>134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79</v>
      </c>
      <c r="BK157" s="140">
        <f>ROUND(I157*H157,2)</f>
        <v>0</v>
      </c>
      <c r="BL157" s="17" t="s">
        <v>157</v>
      </c>
      <c r="BM157" s="139" t="s">
        <v>366</v>
      </c>
    </row>
    <row r="158" spans="2:65" s="1" customFormat="1">
      <c r="B158" s="32"/>
      <c r="D158" s="141" t="s">
        <v>144</v>
      </c>
      <c r="F158" s="142" t="s">
        <v>367</v>
      </c>
      <c r="I158" s="143"/>
      <c r="L158" s="32"/>
      <c r="M158" s="144"/>
      <c r="T158" s="53"/>
      <c r="AT158" s="17" t="s">
        <v>144</v>
      </c>
      <c r="AU158" s="17" t="s">
        <v>81</v>
      </c>
    </row>
    <row r="159" spans="2:65" s="12" customFormat="1">
      <c r="B159" s="150"/>
      <c r="D159" s="145" t="s">
        <v>258</v>
      </c>
      <c r="E159" s="151" t="s">
        <v>3</v>
      </c>
      <c r="F159" s="152" t="s">
        <v>346</v>
      </c>
      <c r="H159" s="153">
        <v>35.130000000000003</v>
      </c>
      <c r="I159" s="154"/>
      <c r="L159" s="150"/>
      <c r="M159" s="155"/>
      <c r="T159" s="156"/>
      <c r="AT159" s="151" t="s">
        <v>258</v>
      </c>
      <c r="AU159" s="151" t="s">
        <v>81</v>
      </c>
      <c r="AV159" s="12" t="s">
        <v>81</v>
      </c>
      <c r="AW159" s="12" t="s">
        <v>32</v>
      </c>
      <c r="AX159" s="12" t="s">
        <v>71</v>
      </c>
      <c r="AY159" s="151" t="s">
        <v>134</v>
      </c>
    </row>
    <row r="160" spans="2:65" s="12" customFormat="1">
      <c r="B160" s="150"/>
      <c r="D160" s="145" t="s">
        <v>258</v>
      </c>
      <c r="E160" s="151" t="s">
        <v>3</v>
      </c>
      <c r="F160" s="152" t="s">
        <v>347</v>
      </c>
      <c r="H160" s="153">
        <v>10.23</v>
      </c>
      <c r="I160" s="154"/>
      <c r="L160" s="150"/>
      <c r="M160" s="155"/>
      <c r="T160" s="156"/>
      <c r="AT160" s="151" t="s">
        <v>258</v>
      </c>
      <c r="AU160" s="151" t="s">
        <v>81</v>
      </c>
      <c r="AV160" s="12" t="s">
        <v>81</v>
      </c>
      <c r="AW160" s="12" t="s">
        <v>32</v>
      </c>
      <c r="AX160" s="12" t="s">
        <v>71</v>
      </c>
      <c r="AY160" s="151" t="s">
        <v>134</v>
      </c>
    </row>
    <row r="161" spans="2:65" s="12" customFormat="1">
      <c r="B161" s="150"/>
      <c r="D161" s="145" t="s">
        <v>258</v>
      </c>
      <c r="E161" s="151" t="s">
        <v>3</v>
      </c>
      <c r="F161" s="152" t="s">
        <v>348</v>
      </c>
      <c r="H161" s="153">
        <v>9.4E-2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71</v>
      </c>
      <c r="AY161" s="151" t="s">
        <v>134</v>
      </c>
    </row>
    <row r="162" spans="2:65" s="12" customFormat="1">
      <c r="B162" s="150"/>
      <c r="D162" s="145" t="s">
        <v>258</v>
      </c>
      <c r="E162" s="151" t="s">
        <v>3</v>
      </c>
      <c r="F162" s="152" t="s">
        <v>349</v>
      </c>
      <c r="H162" s="153">
        <v>0.66</v>
      </c>
      <c r="I162" s="154"/>
      <c r="L162" s="150"/>
      <c r="M162" s="155"/>
      <c r="T162" s="156"/>
      <c r="AT162" s="151" t="s">
        <v>258</v>
      </c>
      <c r="AU162" s="151" t="s">
        <v>81</v>
      </c>
      <c r="AV162" s="12" t="s">
        <v>81</v>
      </c>
      <c r="AW162" s="12" t="s">
        <v>32</v>
      </c>
      <c r="AX162" s="12" t="s">
        <v>71</v>
      </c>
      <c r="AY162" s="151" t="s">
        <v>134</v>
      </c>
    </row>
    <row r="163" spans="2:65" s="12" customFormat="1">
      <c r="B163" s="150"/>
      <c r="D163" s="145" t="s">
        <v>258</v>
      </c>
      <c r="E163" s="151" t="s">
        <v>3</v>
      </c>
      <c r="F163" s="152" t="s">
        <v>350</v>
      </c>
      <c r="H163" s="153">
        <v>0.254</v>
      </c>
      <c r="I163" s="154"/>
      <c r="L163" s="150"/>
      <c r="M163" s="155"/>
      <c r="T163" s="156"/>
      <c r="AT163" s="151" t="s">
        <v>258</v>
      </c>
      <c r="AU163" s="151" t="s">
        <v>81</v>
      </c>
      <c r="AV163" s="12" t="s">
        <v>81</v>
      </c>
      <c r="AW163" s="12" t="s">
        <v>32</v>
      </c>
      <c r="AX163" s="12" t="s">
        <v>71</v>
      </c>
      <c r="AY163" s="151" t="s">
        <v>134</v>
      </c>
    </row>
    <row r="164" spans="2:65" s="12" customFormat="1">
      <c r="B164" s="150"/>
      <c r="D164" s="145" t="s">
        <v>258</v>
      </c>
      <c r="E164" s="151" t="s">
        <v>3</v>
      </c>
      <c r="F164" s="152" t="s">
        <v>351</v>
      </c>
      <c r="H164" s="153">
        <v>19.649999999999999</v>
      </c>
      <c r="I164" s="154"/>
      <c r="L164" s="150"/>
      <c r="M164" s="155"/>
      <c r="T164" s="156"/>
      <c r="AT164" s="151" t="s">
        <v>258</v>
      </c>
      <c r="AU164" s="151" t="s">
        <v>81</v>
      </c>
      <c r="AV164" s="12" t="s">
        <v>81</v>
      </c>
      <c r="AW164" s="12" t="s">
        <v>32</v>
      </c>
      <c r="AX164" s="12" t="s">
        <v>71</v>
      </c>
      <c r="AY164" s="151" t="s">
        <v>134</v>
      </c>
    </row>
    <row r="165" spans="2:65" s="13" customFormat="1">
      <c r="B165" s="157"/>
      <c r="D165" s="145" t="s">
        <v>258</v>
      </c>
      <c r="E165" s="158" t="s">
        <v>3</v>
      </c>
      <c r="F165" s="159" t="s">
        <v>291</v>
      </c>
      <c r="H165" s="160">
        <v>66.018000000000001</v>
      </c>
      <c r="I165" s="161"/>
      <c r="L165" s="157"/>
      <c r="M165" s="162"/>
      <c r="T165" s="163"/>
      <c r="AT165" s="158" t="s">
        <v>258</v>
      </c>
      <c r="AU165" s="158" t="s">
        <v>81</v>
      </c>
      <c r="AV165" s="13" t="s">
        <v>157</v>
      </c>
      <c r="AW165" s="13" t="s">
        <v>32</v>
      </c>
      <c r="AX165" s="13" t="s">
        <v>79</v>
      </c>
      <c r="AY165" s="158" t="s">
        <v>134</v>
      </c>
    </row>
    <row r="166" spans="2:65" s="1" customFormat="1" ht="24.2" customHeight="1">
      <c r="B166" s="127"/>
      <c r="C166" s="128" t="s">
        <v>368</v>
      </c>
      <c r="D166" s="128" t="s">
        <v>137</v>
      </c>
      <c r="E166" s="129" t="s">
        <v>369</v>
      </c>
      <c r="F166" s="130" t="s">
        <v>360</v>
      </c>
      <c r="G166" s="131" t="s">
        <v>313</v>
      </c>
      <c r="H166" s="132">
        <v>1254.3420000000001</v>
      </c>
      <c r="I166" s="133"/>
      <c r="J166" s="134">
        <f>ROUND(I166*H166,2)</f>
        <v>0</v>
      </c>
      <c r="K166" s="130" t="s">
        <v>141</v>
      </c>
      <c r="L166" s="32"/>
      <c r="M166" s="135" t="s">
        <v>3</v>
      </c>
      <c r="N166" s="136" t="s">
        <v>42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157</v>
      </c>
      <c r="AT166" s="139" t="s">
        <v>137</v>
      </c>
      <c r="AU166" s="139" t="s">
        <v>81</v>
      </c>
      <c r="AY166" s="17" t="s">
        <v>134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79</v>
      </c>
      <c r="BK166" s="140">
        <f>ROUND(I166*H166,2)</f>
        <v>0</v>
      </c>
      <c r="BL166" s="17" t="s">
        <v>157</v>
      </c>
      <c r="BM166" s="139" t="s">
        <v>370</v>
      </c>
    </row>
    <row r="167" spans="2:65" s="1" customFormat="1">
      <c r="B167" s="32"/>
      <c r="D167" s="141" t="s">
        <v>144</v>
      </c>
      <c r="F167" s="142" t="s">
        <v>371</v>
      </c>
      <c r="I167" s="143"/>
      <c r="L167" s="32"/>
      <c r="M167" s="144"/>
      <c r="T167" s="53"/>
      <c r="AT167" s="17" t="s">
        <v>144</v>
      </c>
      <c r="AU167" s="17" t="s">
        <v>81</v>
      </c>
    </row>
    <row r="168" spans="2:65" s="12" customFormat="1">
      <c r="B168" s="150"/>
      <c r="D168" s="145" t="s">
        <v>258</v>
      </c>
      <c r="E168" s="151" t="s">
        <v>3</v>
      </c>
      <c r="F168" s="152" t="s">
        <v>346</v>
      </c>
      <c r="H168" s="153">
        <v>35.130000000000003</v>
      </c>
      <c r="I168" s="154"/>
      <c r="L168" s="150"/>
      <c r="M168" s="155"/>
      <c r="T168" s="156"/>
      <c r="AT168" s="151" t="s">
        <v>258</v>
      </c>
      <c r="AU168" s="151" t="s">
        <v>81</v>
      </c>
      <c r="AV168" s="12" t="s">
        <v>81</v>
      </c>
      <c r="AW168" s="12" t="s">
        <v>32</v>
      </c>
      <c r="AX168" s="12" t="s">
        <v>71</v>
      </c>
      <c r="AY168" s="151" t="s">
        <v>134</v>
      </c>
    </row>
    <row r="169" spans="2:65" s="12" customFormat="1">
      <c r="B169" s="150"/>
      <c r="D169" s="145" t="s">
        <v>258</v>
      </c>
      <c r="E169" s="151" t="s">
        <v>3</v>
      </c>
      <c r="F169" s="152" t="s">
        <v>347</v>
      </c>
      <c r="H169" s="153">
        <v>10.23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71</v>
      </c>
      <c r="AY169" s="151" t="s">
        <v>134</v>
      </c>
    </row>
    <row r="170" spans="2:65" s="12" customFormat="1">
      <c r="B170" s="150"/>
      <c r="D170" s="145" t="s">
        <v>258</v>
      </c>
      <c r="E170" s="151" t="s">
        <v>3</v>
      </c>
      <c r="F170" s="152" t="s">
        <v>348</v>
      </c>
      <c r="H170" s="153">
        <v>9.4E-2</v>
      </c>
      <c r="I170" s="154"/>
      <c r="L170" s="150"/>
      <c r="M170" s="155"/>
      <c r="T170" s="156"/>
      <c r="AT170" s="151" t="s">
        <v>258</v>
      </c>
      <c r="AU170" s="151" t="s">
        <v>81</v>
      </c>
      <c r="AV170" s="12" t="s">
        <v>81</v>
      </c>
      <c r="AW170" s="12" t="s">
        <v>32</v>
      </c>
      <c r="AX170" s="12" t="s">
        <v>71</v>
      </c>
      <c r="AY170" s="151" t="s">
        <v>134</v>
      </c>
    </row>
    <row r="171" spans="2:65" s="12" customFormat="1">
      <c r="B171" s="150"/>
      <c r="D171" s="145" t="s">
        <v>258</v>
      </c>
      <c r="E171" s="151" t="s">
        <v>3</v>
      </c>
      <c r="F171" s="152" t="s">
        <v>349</v>
      </c>
      <c r="H171" s="153">
        <v>0.66</v>
      </c>
      <c r="I171" s="154"/>
      <c r="L171" s="150"/>
      <c r="M171" s="155"/>
      <c r="T171" s="156"/>
      <c r="AT171" s="151" t="s">
        <v>258</v>
      </c>
      <c r="AU171" s="151" t="s">
        <v>81</v>
      </c>
      <c r="AV171" s="12" t="s">
        <v>81</v>
      </c>
      <c r="AW171" s="12" t="s">
        <v>32</v>
      </c>
      <c r="AX171" s="12" t="s">
        <v>71</v>
      </c>
      <c r="AY171" s="151" t="s">
        <v>134</v>
      </c>
    </row>
    <row r="172" spans="2:65" s="12" customFormat="1">
      <c r="B172" s="150"/>
      <c r="D172" s="145" t="s">
        <v>258</v>
      </c>
      <c r="E172" s="151" t="s">
        <v>3</v>
      </c>
      <c r="F172" s="152" t="s">
        <v>350</v>
      </c>
      <c r="H172" s="153">
        <v>0.254</v>
      </c>
      <c r="I172" s="154"/>
      <c r="L172" s="150"/>
      <c r="M172" s="155"/>
      <c r="T172" s="156"/>
      <c r="AT172" s="151" t="s">
        <v>258</v>
      </c>
      <c r="AU172" s="151" t="s">
        <v>81</v>
      </c>
      <c r="AV172" s="12" t="s">
        <v>81</v>
      </c>
      <c r="AW172" s="12" t="s">
        <v>32</v>
      </c>
      <c r="AX172" s="12" t="s">
        <v>71</v>
      </c>
      <c r="AY172" s="151" t="s">
        <v>134</v>
      </c>
    </row>
    <row r="173" spans="2:65" s="12" customFormat="1">
      <c r="B173" s="150"/>
      <c r="D173" s="145" t="s">
        <v>258</v>
      </c>
      <c r="E173" s="151" t="s">
        <v>3</v>
      </c>
      <c r="F173" s="152" t="s">
        <v>351</v>
      </c>
      <c r="H173" s="153">
        <v>19.649999999999999</v>
      </c>
      <c r="I173" s="154"/>
      <c r="L173" s="150"/>
      <c r="M173" s="155"/>
      <c r="T173" s="156"/>
      <c r="AT173" s="151" t="s">
        <v>258</v>
      </c>
      <c r="AU173" s="151" t="s">
        <v>81</v>
      </c>
      <c r="AV173" s="12" t="s">
        <v>81</v>
      </c>
      <c r="AW173" s="12" t="s">
        <v>32</v>
      </c>
      <c r="AX173" s="12" t="s">
        <v>71</v>
      </c>
      <c r="AY173" s="151" t="s">
        <v>134</v>
      </c>
    </row>
    <row r="174" spans="2:65" s="13" customFormat="1">
      <c r="B174" s="157"/>
      <c r="D174" s="145" t="s">
        <v>258</v>
      </c>
      <c r="E174" s="158" t="s">
        <v>3</v>
      </c>
      <c r="F174" s="159" t="s">
        <v>291</v>
      </c>
      <c r="H174" s="160">
        <v>66.018000000000001</v>
      </c>
      <c r="I174" s="161"/>
      <c r="L174" s="157"/>
      <c r="M174" s="162"/>
      <c r="T174" s="163"/>
      <c r="AT174" s="158" t="s">
        <v>258</v>
      </c>
      <c r="AU174" s="158" t="s">
        <v>81</v>
      </c>
      <c r="AV174" s="13" t="s">
        <v>157</v>
      </c>
      <c r="AW174" s="13" t="s">
        <v>32</v>
      </c>
      <c r="AX174" s="13" t="s">
        <v>79</v>
      </c>
      <c r="AY174" s="158" t="s">
        <v>134</v>
      </c>
    </row>
    <row r="175" spans="2:65" s="12" customFormat="1">
      <c r="B175" s="150"/>
      <c r="D175" s="145" t="s">
        <v>258</v>
      </c>
      <c r="F175" s="152" t="s">
        <v>372</v>
      </c>
      <c r="H175" s="153">
        <v>1254.3420000000001</v>
      </c>
      <c r="I175" s="154"/>
      <c r="L175" s="150"/>
      <c r="M175" s="155"/>
      <c r="T175" s="156"/>
      <c r="AT175" s="151" t="s">
        <v>258</v>
      </c>
      <c r="AU175" s="151" t="s">
        <v>81</v>
      </c>
      <c r="AV175" s="12" t="s">
        <v>81</v>
      </c>
      <c r="AW175" s="12" t="s">
        <v>4</v>
      </c>
      <c r="AX175" s="12" t="s">
        <v>79</v>
      </c>
      <c r="AY175" s="151" t="s">
        <v>134</v>
      </c>
    </row>
    <row r="176" spans="2:65" s="1" customFormat="1" ht="16.5" customHeight="1">
      <c r="B176" s="127"/>
      <c r="C176" s="128" t="s">
        <v>373</v>
      </c>
      <c r="D176" s="128" t="s">
        <v>137</v>
      </c>
      <c r="E176" s="129" t="s">
        <v>374</v>
      </c>
      <c r="F176" s="130" t="s">
        <v>375</v>
      </c>
      <c r="G176" s="131" t="s">
        <v>313</v>
      </c>
      <c r="H176" s="132">
        <v>173.65</v>
      </c>
      <c r="I176" s="133"/>
      <c r="J176" s="134">
        <f>ROUND(I176*H176,2)</f>
        <v>0</v>
      </c>
      <c r="K176" s="130" t="s">
        <v>141</v>
      </c>
      <c r="L176" s="32"/>
      <c r="M176" s="135" t="s">
        <v>3</v>
      </c>
      <c r="N176" s="136" t="s">
        <v>42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157</v>
      </c>
      <c r="AT176" s="139" t="s">
        <v>137</v>
      </c>
      <c r="AU176" s="139" t="s">
        <v>81</v>
      </c>
      <c r="AY176" s="17" t="s">
        <v>134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79</v>
      </c>
      <c r="BK176" s="140">
        <f>ROUND(I176*H176,2)</f>
        <v>0</v>
      </c>
      <c r="BL176" s="17" t="s">
        <v>157</v>
      </c>
      <c r="BM176" s="139" t="s">
        <v>376</v>
      </c>
    </row>
    <row r="177" spans="2:65" s="1" customFormat="1">
      <c r="B177" s="32"/>
      <c r="D177" s="141" t="s">
        <v>144</v>
      </c>
      <c r="F177" s="142" t="s">
        <v>377</v>
      </c>
      <c r="I177" s="143"/>
      <c r="L177" s="32"/>
      <c r="M177" s="144"/>
      <c r="T177" s="53"/>
      <c r="AT177" s="17" t="s">
        <v>144</v>
      </c>
      <c r="AU177" s="17" t="s">
        <v>81</v>
      </c>
    </row>
    <row r="178" spans="2:65" s="1" customFormat="1" ht="24.2" customHeight="1">
      <c r="B178" s="127"/>
      <c r="C178" s="128" t="s">
        <v>378</v>
      </c>
      <c r="D178" s="128" t="s">
        <v>137</v>
      </c>
      <c r="E178" s="129" t="s">
        <v>379</v>
      </c>
      <c r="F178" s="130" t="s">
        <v>312</v>
      </c>
      <c r="G178" s="131" t="s">
        <v>313</v>
      </c>
      <c r="H178" s="132">
        <v>107.52</v>
      </c>
      <c r="I178" s="133"/>
      <c r="J178" s="134">
        <f>ROUND(I178*H178,2)</f>
        <v>0</v>
      </c>
      <c r="K178" s="130" t="s">
        <v>141</v>
      </c>
      <c r="L178" s="32"/>
      <c r="M178" s="135" t="s">
        <v>3</v>
      </c>
      <c r="N178" s="136" t="s">
        <v>42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157</v>
      </c>
      <c r="AT178" s="139" t="s">
        <v>137</v>
      </c>
      <c r="AU178" s="139" t="s">
        <v>81</v>
      </c>
      <c r="AY178" s="17" t="s">
        <v>134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79</v>
      </c>
      <c r="BK178" s="140">
        <f>ROUND(I178*H178,2)</f>
        <v>0</v>
      </c>
      <c r="BL178" s="17" t="s">
        <v>157</v>
      </c>
      <c r="BM178" s="139" t="s">
        <v>380</v>
      </c>
    </row>
    <row r="179" spans="2:65" s="1" customFormat="1">
      <c r="B179" s="32"/>
      <c r="D179" s="141" t="s">
        <v>144</v>
      </c>
      <c r="F179" s="142" t="s">
        <v>381</v>
      </c>
      <c r="I179" s="143"/>
      <c r="L179" s="32"/>
      <c r="M179" s="144"/>
      <c r="T179" s="53"/>
      <c r="AT179" s="17" t="s">
        <v>144</v>
      </c>
      <c r="AU179" s="17" t="s">
        <v>81</v>
      </c>
    </row>
    <row r="180" spans="2:65" s="12" customFormat="1">
      <c r="B180" s="150"/>
      <c r="D180" s="145" t="s">
        <v>258</v>
      </c>
      <c r="E180" s="151" t="s">
        <v>3</v>
      </c>
      <c r="F180" s="152" t="s">
        <v>357</v>
      </c>
      <c r="H180" s="153">
        <v>107.52</v>
      </c>
      <c r="I180" s="154"/>
      <c r="L180" s="150"/>
      <c r="M180" s="155"/>
      <c r="T180" s="156"/>
      <c r="AT180" s="151" t="s">
        <v>258</v>
      </c>
      <c r="AU180" s="151" t="s">
        <v>81</v>
      </c>
      <c r="AV180" s="12" t="s">
        <v>81</v>
      </c>
      <c r="AW180" s="12" t="s">
        <v>32</v>
      </c>
      <c r="AX180" s="12" t="s">
        <v>79</v>
      </c>
      <c r="AY180" s="151" t="s">
        <v>134</v>
      </c>
    </row>
    <row r="181" spans="2:65" s="11" customFormat="1" ht="25.9" customHeight="1">
      <c r="B181" s="115"/>
      <c r="D181" s="116" t="s">
        <v>70</v>
      </c>
      <c r="E181" s="117" t="s">
        <v>382</v>
      </c>
      <c r="F181" s="117" t="s">
        <v>383</v>
      </c>
      <c r="I181" s="118"/>
      <c r="J181" s="119">
        <f>BK181</f>
        <v>0</v>
      </c>
      <c r="L181" s="115"/>
      <c r="M181" s="120"/>
      <c r="P181" s="121">
        <f>P182</f>
        <v>0</v>
      </c>
      <c r="R181" s="121">
        <f>R182</f>
        <v>0</v>
      </c>
      <c r="T181" s="122">
        <f>T182</f>
        <v>0.11226000000000001</v>
      </c>
      <c r="AR181" s="116" t="s">
        <v>81</v>
      </c>
      <c r="AT181" s="123" t="s">
        <v>70</v>
      </c>
      <c r="AU181" s="123" t="s">
        <v>71</v>
      </c>
      <c r="AY181" s="116" t="s">
        <v>134</v>
      </c>
      <c r="BK181" s="124">
        <f>BK182</f>
        <v>0</v>
      </c>
    </row>
    <row r="182" spans="2:65" s="11" customFormat="1" ht="22.9" customHeight="1">
      <c r="B182" s="115"/>
      <c r="D182" s="116" t="s">
        <v>70</v>
      </c>
      <c r="E182" s="125" t="s">
        <v>384</v>
      </c>
      <c r="F182" s="125" t="s">
        <v>385</v>
      </c>
      <c r="I182" s="118"/>
      <c r="J182" s="126">
        <f>BK182</f>
        <v>0</v>
      </c>
      <c r="L182" s="115"/>
      <c r="M182" s="120"/>
      <c r="P182" s="121">
        <f>SUM(P183:P185)</f>
        <v>0</v>
      </c>
      <c r="R182" s="121">
        <f>SUM(R183:R185)</f>
        <v>0</v>
      </c>
      <c r="T182" s="122">
        <f>SUM(T183:T185)</f>
        <v>0.11226000000000001</v>
      </c>
      <c r="AR182" s="116" t="s">
        <v>81</v>
      </c>
      <c r="AT182" s="123" t="s">
        <v>70</v>
      </c>
      <c r="AU182" s="123" t="s">
        <v>79</v>
      </c>
      <c r="AY182" s="116" t="s">
        <v>134</v>
      </c>
      <c r="BK182" s="124">
        <f>SUM(BK183:BK185)</f>
        <v>0</v>
      </c>
    </row>
    <row r="183" spans="2:65" s="1" customFormat="1" ht="16.5" customHeight="1">
      <c r="B183" s="127"/>
      <c r="C183" s="128" t="s">
        <v>386</v>
      </c>
      <c r="D183" s="128" t="s">
        <v>137</v>
      </c>
      <c r="E183" s="129" t="s">
        <v>387</v>
      </c>
      <c r="F183" s="130" t="s">
        <v>388</v>
      </c>
      <c r="G183" s="131" t="s">
        <v>255</v>
      </c>
      <c r="H183" s="132">
        <v>5.6130000000000004</v>
      </c>
      <c r="I183" s="133"/>
      <c r="J183" s="134">
        <f>ROUND(I183*H183,2)</f>
        <v>0</v>
      </c>
      <c r="K183" s="130" t="s">
        <v>141</v>
      </c>
      <c r="L183" s="32"/>
      <c r="M183" s="135" t="s">
        <v>3</v>
      </c>
      <c r="N183" s="136" t="s">
        <v>42</v>
      </c>
      <c r="P183" s="137">
        <f>O183*H183</f>
        <v>0</v>
      </c>
      <c r="Q183" s="137">
        <v>0</v>
      </c>
      <c r="R183" s="137">
        <f>Q183*H183</f>
        <v>0</v>
      </c>
      <c r="S183" s="137">
        <v>0.02</v>
      </c>
      <c r="T183" s="138">
        <f>S183*H183</f>
        <v>0.11226000000000001</v>
      </c>
      <c r="AR183" s="139" t="s">
        <v>226</v>
      </c>
      <c r="AT183" s="139" t="s">
        <v>137</v>
      </c>
      <c r="AU183" s="139" t="s">
        <v>81</v>
      </c>
      <c r="AY183" s="17" t="s">
        <v>134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79</v>
      </c>
      <c r="BK183" s="140">
        <f>ROUND(I183*H183,2)</f>
        <v>0</v>
      </c>
      <c r="BL183" s="17" t="s">
        <v>226</v>
      </c>
      <c r="BM183" s="139" t="s">
        <v>389</v>
      </c>
    </row>
    <row r="184" spans="2:65" s="1" customFormat="1">
      <c r="B184" s="32"/>
      <c r="D184" s="141" t="s">
        <v>144</v>
      </c>
      <c r="F184" s="142" t="s">
        <v>390</v>
      </c>
      <c r="I184" s="143"/>
      <c r="L184" s="32"/>
      <c r="M184" s="144"/>
      <c r="T184" s="53"/>
      <c r="AT184" s="17" t="s">
        <v>144</v>
      </c>
      <c r="AU184" s="17" t="s">
        <v>81</v>
      </c>
    </row>
    <row r="185" spans="2:65" s="12" customFormat="1">
      <c r="B185" s="150"/>
      <c r="D185" s="145" t="s">
        <v>258</v>
      </c>
      <c r="E185" s="151" t="s">
        <v>3</v>
      </c>
      <c r="F185" s="152" t="s">
        <v>391</v>
      </c>
      <c r="H185" s="153">
        <v>5.6130000000000004</v>
      </c>
      <c r="I185" s="154"/>
      <c r="L185" s="150"/>
      <c r="M185" s="164"/>
      <c r="N185" s="165"/>
      <c r="O185" s="165"/>
      <c r="P185" s="165"/>
      <c r="Q185" s="165"/>
      <c r="R185" s="165"/>
      <c r="S185" s="165"/>
      <c r="T185" s="166"/>
      <c r="AT185" s="151" t="s">
        <v>258</v>
      </c>
      <c r="AU185" s="151" t="s">
        <v>81</v>
      </c>
      <c r="AV185" s="12" t="s">
        <v>81</v>
      </c>
      <c r="AW185" s="12" t="s">
        <v>32</v>
      </c>
      <c r="AX185" s="12" t="s">
        <v>79</v>
      </c>
      <c r="AY185" s="151" t="s">
        <v>134</v>
      </c>
    </row>
    <row r="186" spans="2:65" s="1" customFormat="1" ht="6.95" customHeight="1">
      <c r="B186" s="41"/>
      <c r="C186" s="42"/>
      <c r="D186" s="42"/>
      <c r="E186" s="42"/>
      <c r="F186" s="42"/>
      <c r="G186" s="42"/>
      <c r="H186" s="42"/>
      <c r="I186" s="42"/>
      <c r="J186" s="42"/>
      <c r="K186" s="42"/>
      <c r="L186" s="32"/>
    </row>
  </sheetData>
  <autoFilter ref="C84:K185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2" r:id="rId2" xr:uid="{00000000-0004-0000-0200-000001000000}"/>
    <hyperlink ref="F95" r:id="rId3" xr:uid="{00000000-0004-0000-0200-000002000000}"/>
    <hyperlink ref="F98" r:id="rId4" xr:uid="{00000000-0004-0000-0200-000003000000}"/>
    <hyperlink ref="F101" r:id="rId5" xr:uid="{00000000-0004-0000-0200-000004000000}"/>
    <hyperlink ref="F104" r:id="rId6" xr:uid="{00000000-0004-0000-0200-000005000000}"/>
    <hyperlink ref="F107" r:id="rId7" xr:uid="{00000000-0004-0000-0200-000006000000}"/>
    <hyperlink ref="F112" r:id="rId8" xr:uid="{00000000-0004-0000-0200-000007000000}"/>
    <hyperlink ref="F115" r:id="rId9" xr:uid="{00000000-0004-0000-0200-000008000000}"/>
    <hyperlink ref="F118" r:id="rId10" xr:uid="{00000000-0004-0000-0200-000009000000}"/>
    <hyperlink ref="F122" r:id="rId11" xr:uid="{00000000-0004-0000-0200-00000A000000}"/>
    <hyperlink ref="F125" r:id="rId12" xr:uid="{00000000-0004-0000-0200-00000B000000}"/>
    <hyperlink ref="F128" r:id="rId13" xr:uid="{00000000-0004-0000-0200-00000C000000}"/>
    <hyperlink ref="F132" r:id="rId14" xr:uid="{00000000-0004-0000-0200-00000D000000}"/>
    <hyperlink ref="F134" r:id="rId15" xr:uid="{00000000-0004-0000-0200-00000E000000}"/>
    <hyperlink ref="F137" r:id="rId16" xr:uid="{00000000-0004-0000-0200-00000F000000}"/>
    <hyperlink ref="F142" r:id="rId17" xr:uid="{00000000-0004-0000-0200-000010000000}"/>
    <hyperlink ref="F151" r:id="rId18" xr:uid="{00000000-0004-0000-0200-000011000000}"/>
    <hyperlink ref="F154" r:id="rId19" xr:uid="{00000000-0004-0000-0200-000012000000}"/>
    <hyperlink ref="F158" r:id="rId20" xr:uid="{00000000-0004-0000-0200-000013000000}"/>
    <hyperlink ref="F167" r:id="rId21" xr:uid="{00000000-0004-0000-0200-000014000000}"/>
    <hyperlink ref="F177" r:id="rId22" xr:uid="{00000000-0004-0000-0200-000015000000}"/>
    <hyperlink ref="F179" r:id="rId23" xr:uid="{00000000-0004-0000-0200-000016000000}"/>
    <hyperlink ref="F184" r:id="rId24" xr:uid="{00000000-0004-0000-02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392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ROUND((SUM(BE85:BE192)),  2)</f>
        <v>0</v>
      </c>
      <c r="I33" s="89">
        <v>0.21</v>
      </c>
      <c r="J33" s="88">
        <f>ROUND(((SUM(BE85:BE192))*I33),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ROUND((SUM(BF85:BF192)),  2)</f>
        <v>0</v>
      </c>
      <c r="I34" s="89">
        <v>0.12</v>
      </c>
      <c r="J34" s="88">
        <f>ROUND(((SUM(BF85:BF192))*I34),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ROUND((SUM(BG85:BG192)),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ROUND((SUM(BH85:BH192)),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ROUND((SUM(BI85:BI192)),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B - SO 02 - Fotbalové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J85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19.899999999999999" customHeight="1">
      <c r="B62" s="103"/>
      <c r="D62" s="104" t="s">
        <v>246</v>
      </c>
      <c r="E62" s="105"/>
      <c r="F62" s="105"/>
      <c r="G62" s="105"/>
      <c r="H62" s="105"/>
      <c r="I62" s="105"/>
      <c r="J62" s="106">
        <f>J122</f>
        <v>0</v>
      </c>
      <c r="L62" s="103"/>
    </row>
    <row r="63" spans="2:47" s="9" customFormat="1" ht="19.899999999999999" customHeight="1">
      <c r="B63" s="103"/>
      <c r="D63" s="104" t="s">
        <v>247</v>
      </c>
      <c r="E63" s="105"/>
      <c r="F63" s="105"/>
      <c r="G63" s="105"/>
      <c r="H63" s="105"/>
      <c r="I63" s="105"/>
      <c r="J63" s="106">
        <f>J145</f>
        <v>0</v>
      </c>
      <c r="L63" s="103"/>
    </row>
    <row r="64" spans="2:47" s="8" customFormat="1" ht="24.95" customHeight="1">
      <c r="B64" s="99"/>
      <c r="D64" s="100" t="s">
        <v>248</v>
      </c>
      <c r="E64" s="101"/>
      <c r="F64" s="101"/>
      <c r="G64" s="101"/>
      <c r="H64" s="101"/>
      <c r="I64" s="101"/>
      <c r="J64" s="102">
        <f>J188</f>
        <v>0</v>
      </c>
      <c r="L64" s="99"/>
    </row>
    <row r="65" spans="2:12" s="9" customFormat="1" ht="19.899999999999999" customHeight="1">
      <c r="B65" s="103"/>
      <c r="D65" s="104" t="s">
        <v>393</v>
      </c>
      <c r="E65" s="105"/>
      <c r="F65" s="105"/>
      <c r="G65" s="105"/>
      <c r="H65" s="105"/>
      <c r="I65" s="105"/>
      <c r="J65" s="106">
        <f>J189</f>
        <v>0</v>
      </c>
      <c r="L65" s="103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119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12" t="str">
        <f>E7</f>
        <v>Areál RAK - revitalizace kondičního areálu</v>
      </c>
      <c r="F75" s="313"/>
      <c r="G75" s="313"/>
      <c r="H75" s="313"/>
      <c r="L75" s="32"/>
    </row>
    <row r="76" spans="2:12" s="1" customFormat="1" ht="12" customHeight="1">
      <c r="B76" s="32"/>
      <c r="C76" s="27" t="s">
        <v>106</v>
      </c>
      <c r="L76" s="32"/>
    </row>
    <row r="77" spans="2:12" s="1" customFormat="1" ht="16.5" customHeight="1">
      <c r="B77" s="32"/>
      <c r="E77" s="295" t="str">
        <f>E9</f>
        <v>B - SO 02 - Fotbalové hřiště</v>
      </c>
      <c r="F77" s="311"/>
      <c r="G77" s="311"/>
      <c r="H77" s="311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>Praha, Modřany</v>
      </c>
      <c r="I79" s="27" t="s">
        <v>23</v>
      </c>
      <c r="J79" s="49" t="str">
        <f>IF(J12="","",J12)</f>
        <v>17. 12. 2024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25</v>
      </c>
      <c r="F81" s="25" t="str">
        <f>E15</f>
        <v xml:space="preserve"> </v>
      </c>
      <c r="I81" s="27" t="s">
        <v>31</v>
      </c>
      <c r="J81" s="30" t="str">
        <f>E21</f>
        <v xml:space="preserve"> </v>
      </c>
      <c r="L81" s="32"/>
    </row>
    <row r="82" spans="2:65" s="1" customFormat="1" ht="25.7" customHeight="1">
      <c r="B82" s="32"/>
      <c r="C82" s="27" t="s">
        <v>29</v>
      </c>
      <c r="F82" s="25" t="str">
        <f>IF(E18="","",E18)</f>
        <v>Vyplň údaj</v>
      </c>
      <c r="I82" s="27" t="s">
        <v>33</v>
      </c>
      <c r="J82" s="30" t="str">
        <f>E24</f>
        <v>Petr Macek, Otevřená 680/7, Kuřim 664 34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120</v>
      </c>
      <c r="D84" s="109" t="s">
        <v>56</v>
      </c>
      <c r="E84" s="109" t="s">
        <v>52</v>
      </c>
      <c r="F84" s="109" t="s">
        <v>53</v>
      </c>
      <c r="G84" s="109" t="s">
        <v>121</v>
      </c>
      <c r="H84" s="109" t="s">
        <v>122</v>
      </c>
      <c r="I84" s="109" t="s">
        <v>123</v>
      </c>
      <c r="J84" s="109" t="s">
        <v>110</v>
      </c>
      <c r="K84" s="110" t="s">
        <v>124</v>
      </c>
      <c r="L84" s="107"/>
      <c r="M84" s="56" t="s">
        <v>3</v>
      </c>
      <c r="N84" s="57" t="s">
        <v>41</v>
      </c>
      <c r="O84" s="57" t="s">
        <v>125</v>
      </c>
      <c r="P84" s="57" t="s">
        <v>126</v>
      </c>
      <c r="Q84" s="57" t="s">
        <v>127</v>
      </c>
      <c r="R84" s="57" t="s">
        <v>128</v>
      </c>
      <c r="S84" s="57" t="s">
        <v>129</v>
      </c>
      <c r="T84" s="58" t="s">
        <v>130</v>
      </c>
    </row>
    <row r="85" spans="2:65" s="1" customFormat="1" ht="22.9" customHeight="1">
      <c r="B85" s="32"/>
      <c r="C85" s="61" t="s">
        <v>131</v>
      </c>
      <c r="J85" s="111">
        <f>BK85</f>
        <v>0</v>
      </c>
      <c r="L85" s="32"/>
      <c r="M85" s="59"/>
      <c r="N85" s="50"/>
      <c r="O85" s="50"/>
      <c r="P85" s="112">
        <f>P86+P188</f>
        <v>0</v>
      </c>
      <c r="Q85" s="50"/>
      <c r="R85" s="112">
        <f>R86+R188</f>
        <v>2.7456000000000004E-3</v>
      </c>
      <c r="S85" s="50"/>
      <c r="T85" s="113">
        <f>T86+T188</f>
        <v>332.95974999999999</v>
      </c>
      <c r="AT85" s="17" t="s">
        <v>70</v>
      </c>
      <c r="AU85" s="17" t="s">
        <v>111</v>
      </c>
      <c r="BK85" s="114">
        <f>BK86+BK188</f>
        <v>0</v>
      </c>
    </row>
    <row r="86" spans="2:65" s="11" customFormat="1" ht="25.9" customHeight="1">
      <c r="B86" s="115"/>
      <c r="D86" s="116" t="s">
        <v>70</v>
      </c>
      <c r="E86" s="117" t="s">
        <v>250</v>
      </c>
      <c r="F86" s="117" t="s">
        <v>251</v>
      </c>
      <c r="I86" s="118"/>
      <c r="J86" s="119">
        <f>BK86</f>
        <v>0</v>
      </c>
      <c r="L86" s="115"/>
      <c r="M86" s="120"/>
      <c r="P86" s="121">
        <f>P87+P122+P145</f>
        <v>0</v>
      </c>
      <c r="R86" s="121">
        <f>R87+R122+R145</f>
        <v>0</v>
      </c>
      <c r="T86" s="122">
        <f>T87+T122+T145</f>
        <v>332.95974999999999</v>
      </c>
      <c r="AR86" s="116" t="s">
        <v>79</v>
      </c>
      <c r="AT86" s="123" t="s">
        <v>70</v>
      </c>
      <c r="AU86" s="123" t="s">
        <v>71</v>
      </c>
      <c r="AY86" s="116" t="s">
        <v>134</v>
      </c>
      <c r="BK86" s="124">
        <f>BK87+BK122+BK145</f>
        <v>0</v>
      </c>
    </row>
    <row r="87" spans="2:65" s="11" customFormat="1" ht="22.9" customHeight="1">
      <c r="B87" s="115"/>
      <c r="D87" s="116" t="s">
        <v>70</v>
      </c>
      <c r="E87" s="125" t="s">
        <v>79</v>
      </c>
      <c r="F87" s="125" t="s">
        <v>252</v>
      </c>
      <c r="I87" s="118"/>
      <c r="J87" s="126">
        <f>BK87</f>
        <v>0</v>
      </c>
      <c r="L87" s="115"/>
      <c r="M87" s="120"/>
      <c r="P87" s="121">
        <f>SUM(P88:P121)</f>
        <v>0</v>
      </c>
      <c r="R87" s="121">
        <f>SUM(R88:R121)</f>
        <v>0</v>
      </c>
      <c r="T87" s="122">
        <f>SUM(T88:T121)</f>
        <v>311.44450000000001</v>
      </c>
      <c r="AR87" s="116" t="s">
        <v>79</v>
      </c>
      <c r="AT87" s="123" t="s">
        <v>70</v>
      </c>
      <c r="AU87" s="123" t="s">
        <v>79</v>
      </c>
      <c r="AY87" s="116" t="s">
        <v>134</v>
      </c>
      <c r="BK87" s="124">
        <f>SUM(BK88:BK121)</f>
        <v>0</v>
      </c>
    </row>
    <row r="88" spans="2:65" s="1" customFormat="1" ht="16.5" customHeight="1">
      <c r="B88" s="127"/>
      <c r="C88" s="128" t="s">
        <v>79</v>
      </c>
      <c r="D88" s="128" t="s">
        <v>137</v>
      </c>
      <c r="E88" s="129" t="s">
        <v>394</v>
      </c>
      <c r="F88" s="130" t="s">
        <v>395</v>
      </c>
      <c r="G88" s="131" t="s">
        <v>255</v>
      </c>
      <c r="H88" s="132">
        <v>1121</v>
      </c>
      <c r="I88" s="133"/>
      <c r="J88" s="134">
        <f>ROUND(I88*H88,2)</f>
        <v>0</v>
      </c>
      <c r="K88" s="130" t="s">
        <v>141</v>
      </c>
      <c r="L88" s="32"/>
      <c r="M88" s="135" t="s">
        <v>3</v>
      </c>
      <c r="N88" s="136" t="s">
        <v>42</v>
      </c>
      <c r="P88" s="137">
        <f>O88*H88</f>
        <v>0</v>
      </c>
      <c r="Q88" s="137">
        <v>0</v>
      </c>
      <c r="R88" s="137">
        <f>Q88*H88</f>
        <v>0</v>
      </c>
      <c r="S88" s="137">
        <v>3.2000000000000001E-2</v>
      </c>
      <c r="T88" s="138">
        <f>S88*H88</f>
        <v>35.872</v>
      </c>
      <c r="AR88" s="139" t="s">
        <v>157</v>
      </c>
      <c r="AT88" s="139" t="s">
        <v>137</v>
      </c>
      <c r="AU88" s="139" t="s">
        <v>81</v>
      </c>
      <c r="AY88" s="17" t="s">
        <v>134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79</v>
      </c>
      <c r="BK88" s="140">
        <f>ROUND(I88*H88,2)</f>
        <v>0</v>
      </c>
      <c r="BL88" s="17" t="s">
        <v>157</v>
      </c>
      <c r="BM88" s="139" t="s">
        <v>396</v>
      </c>
    </row>
    <row r="89" spans="2:65" s="1" customFormat="1">
      <c r="B89" s="32"/>
      <c r="D89" s="141" t="s">
        <v>144</v>
      </c>
      <c r="F89" s="142" t="s">
        <v>397</v>
      </c>
      <c r="I89" s="143"/>
      <c r="L89" s="32"/>
      <c r="M89" s="144"/>
      <c r="T89" s="53"/>
      <c r="AT89" s="17" t="s">
        <v>144</v>
      </c>
      <c r="AU89" s="17" t="s">
        <v>81</v>
      </c>
    </row>
    <row r="90" spans="2:65" s="12" customFormat="1">
      <c r="B90" s="150"/>
      <c r="D90" s="145" t="s">
        <v>258</v>
      </c>
      <c r="E90" s="151" t="s">
        <v>3</v>
      </c>
      <c r="F90" s="152" t="s">
        <v>398</v>
      </c>
      <c r="H90" s="153">
        <v>1121</v>
      </c>
      <c r="I90" s="154"/>
      <c r="L90" s="150"/>
      <c r="M90" s="155"/>
      <c r="T90" s="156"/>
      <c r="AT90" s="151" t="s">
        <v>258</v>
      </c>
      <c r="AU90" s="151" t="s">
        <v>81</v>
      </c>
      <c r="AV90" s="12" t="s">
        <v>81</v>
      </c>
      <c r="AW90" s="12" t="s">
        <v>32</v>
      </c>
      <c r="AX90" s="12" t="s">
        <v>79</v>
      </c>
      <c r="AY90" s="151" t="s">
        <v>134</v>
      </c>
    </row>
    <row r="91" spans="2:65" s="1" customFormat="1" ht="37.9" customHeight="1">
      <c r="B91" s="127"/>
      <c r="C91" s="128" t="s">
        <v>81</v>
      </c>
      <c r="D91" s="128" t="s">
        <v>137</v>
      </c>
      <c r="E91" s="129" t="s">
        <v>399</v>
      </c>
      <c r="F91" s="130" t="s">
        <v>400</v>
      </c>
      <c r="G91" s="131" t="s">
        <v>255</v>
      </c>
      <c r="H91" s="132">
        <v>63.5</v>
      </c>
      <c r="I91" s="133"/>
      <c r="J91" s="134">
        <f>ROUND(I91*H91,2)</f>
        <v>0</v>
      </c>
      <c r="K91" s="130" t="s">
        <v>141</v>
      </c>
      <c r="L91" s="32"/>
      <c r="M91" s="135" t="s">
        <v>3</v>
      </c>
      <c r="N91" s="136" t="s">
        <v>42</v>
      </c>
      <c r="P91" s="137">
        <f>O91*H91</f>
        <v>0</v>
      </c>
      <c r="Q91" s="137">
        <v>0</v>
      </c>
      <c r="R91" s="137">
        <f>Q91*H91</f>
        <v>0</v>
      </c>
      <c r="S91" s="137">
        <v>0.255</v>
      </c>
      <c r="T91" s="138">
        <f>S91*H91</f>
        <v>16.192499999999999</v>
      </c>
      <c r="AR91" s="139" t="s">
        <v>157</v>
      </c>
      <c r="AT91" s="139" t="s">
        <v>137</v>
      </c>
      <c r="AU91" s="139" t="s">
        <v>81</v>
      </c>
      <c r="AY91" s="17" t="s">
        <v>134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79</v>
      </c>
      <c r="BK91" s="140">
        <f>ROUND(I91*H91,2)</f>
        <v>0</v>
      </c>
      <c r="BL91" s="17" t="s">
        <v>157</v>
      </c>
      <c r="BM91" s="139" t="s">
        <v>401</v>
      </c>
    </row>
    <row r="92" spans="2:65" s="1" customFormat="1">
      <c r="B92" s="32"/>
      <c r="D92" s="141" t="s">
        <v>144</v>
      </c>
      <c r="F92" s="142" t="s">
        <v>402</v>
      </c>
      <c r="I92" s="143"/>
      <c r="L92" s="32"/>
      <c r="M92" s="144"/>
      <c r="T92" s="53"/>
      <c r="AT92" s="17" t="s">
        <v>144</v>
      </c>
      <c r="AU92" s="17" t="s">
        <v>81</v>
      </c>
    </row>
    <row r="93" spans="2:65" s="12" customFormat="1">
      <c r="B93" s="150"/>
      <c r="D93" s="145" t="s">
        <v>258</v>
      </c>
      <c r="E93" s="151" t="s">
        <v>3</v>
      </c>
      <c r="F93" s="152" t="s">
        <v>403</v>
      </c>
      <c r="H93" s="153">
        <v>63.5</v>
      </c>
      <c r="I93" s="154"/>
      <c r="L93" s="150"/>
      <c r="M93" s="155"/>
      <c r="T93" s="156"/>
      <c r="AT93" s="151" t="s">
        <v>258</v>
      </c>
      <c r="AU93" s="151" t="s">
        <v>81</v>
      </c>
      <c r="AV93" s="12" t="s">
        <v>81</v>
      </c>
      <c r="AW93" s="12" t="s">
        <v>32</v>
      </c>
      <c r="AX93" s="12" t="s">
        <v>79</v>
      </c>
      <c r="AY93" s="151" t="s">
        <v>134</v>
      </c>
    </row>
    <row r="94" spans="2:65" s="1" customFormat="1" ht="33" customHeight="1">
      <c r="B94" s="127"/>
      <c r="C94" s="128" t="s">
        <v>150</v>
      </c>
      <c r="D94" s="128" t="s">
        <v>137</v>
      </c>
      <c r="E94" s="129" t="s">
        <v>404</v>
      </c>
      <c r="F94" s="130" t="s">
        <v>405</v>
      </c>
      <c r="G94" s="131" t="s">
        <v>255</v>
      </c>
      <c r="H94" s="132">
        <v>63.5</v>
      </c>
      <c r="I94" s="133"/>
      <c r="J94" s="134">
        <f>ROUND(I94*H94,2)</f>
        <v>0</v>
      </c>
      <c r="K94" s="130" t="s">
        <v>141</v>
      </c>
      <c r="L94" s="32"/>
      <c r="M94" s="135" t="s">
        <v>3</v>
      </c>
      <c r="N94" s="136" t="s">
        <v>42</v>
      </c>
      <c r="P94" s="137">
        <f>O94*H94</f>
        <v>0</v>
      </c>
      <c r="Q94" s="137">
        <v>0</v>
      </c>
      <c r="R94" s="137">
        <f>Q94*H94</f>
        <v>0</v>
      </c>
      <c r="S94" s="137">
        <v>0.17</v>
      </c>
      <c r="T94" s="138">
        <f>S94*H94</f>
        <v>10.795</v>
      </c>
      <c r="AR94" s="139" t="s">
        <v>157</v>
      </c>
      <c r="AT94" s="139" t="s">
        <v>137</v>
      </c>
      <c r="AU94" s="139" t="s">
        <v>81</v>
      </c>
      <c r="AY94" s="17" t="s">
        <v>134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79</v>
      </c>
      <c r="BK94" s="140">
        <f>ROUND(I94*H94,2)</f>
        <v>0</v>
      </c>
      <c r="BL94" s="17" t="s">
        <v>157</v>
      </c>
      <c r="BM94" s="139" t="s">
        <v>406</v>
      </c>
    </row>
    <row r="95" spans="2:65" s="1" customFormat="1">
      <c r="B95" s="32"/>
      <c r="D95" s="141" t="s">
        <v>144</v>
      </c>
      <c r="F95" s="142" t="s">
        <v>407</v>
      </c>
      <c r="I95" s="143"/>
      <c r="L95" s="32"/>
      <c r="M95" s="144"/>
      <c r="T95" s="53"/>
      <c r="AT95" s="17" t="s">
        <v>144</v>
      </c>
      <c r="AU95" s="17" t="s">
        <v>81</v>
      </c>
    </row>
    <row r="96" spans="2:65" s="12" customFormat="1">
      <c r="B96" s="150"/>
      <c r="D96" s="145" t="s">
        <v>258</v>
      </c>
      <c r="E96" s="151" t="s">
        <v>3</v>
      </c>
      <c r="F96" s="152" t="s">
        <v>403</v>
      </c>
      <c r="H96" s="153">
        <v>63.5</v>
      </c>
      <c r="I96" s="154"/>
      <c r="L96" s="150"/>
      <c r="M96" s="155"/>
      <c r="T96" s="156"/>
      <c r="AT96" s="151" t="s">
        <v>258</v>
      </c>
      <c r="AU96" s="151" t="s">
        <v>81</v>
      </c>
      <c r="AV96" s="12" t="s">
        <v>81</v>
      </c>
      <c r="AW96" s="12" t="s">
        <v>32</v>
      </c>
      <c r="AX96" s="12" t="s">
        <v>79</v>
      </c>
      <c r="AY96" s="151" t="s">
        <v>134</v>
      </c>
    </row>
    <row r="97" spans="2:65" s="1" customFormat="1" ht="33" customHeight="1">
      <c r="B97" s="127"/>
      <c r="C97" s="128" t="s">
        <v>157</v>
      </c>
      <c r="D97" s="128" t="s">
        <v>137</v>
      </c>
      <c r="E97" s="129" t="s">
        <v>404</v>
      </c>
      <c r="F97" s="130" t="s">
        <v>405</v>
      </c>
      <c r="G97" s="131" t="s">
        <v>255</v>
      </c>
      <c r="H97" s="132">
        <v>1121</v>
      </c>
      <c r="I97" s="133"/>
      <c r="J97" s="134">
        <f>ROUND(I97*H97,2)</f>
        <v>0</v>
      </c>
      <c r="K97" s="130" t="s">
        <v>141</v>
      </c>
      <c r="L97" s="32"/>
      <c r="M97" s="135" t="s">
        <v>3</v>
      </c>
      <c r="N97" s="136" t="s">
        <v>42</v>
      </c>
      <c r="P97" s="137">
        <f>O97*H97</f>
        <v>0</v>
      </c>
      <c r="Q97" s="137">
        <v>0</v>
      </c>
      <c r="R97" s="137">
        <f>Q97*H97</f>
        <v>0</v>
      </c>
      <c r="S97" s="137">
        <v>0.17</v>
      </c>
      <c r="T97" s="138">
        <f>S97*H97</f>
        <v>190.57000000000002</v>
      </c>
      <c r="AR97" s="139" t="s">
        <v>157</v>
      </c>
      <c r="AT97" s="139" t="s">
        <v>137</v>
      </c>
      <c r="AU97" s="139" t="s">
        <v>81</v>
      </c>
      <c r="AY97" s="17" t="s">
        <v>134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79</v>
      </c>
      <c r="BK97" s="140">
        <f>ROUND(I97*H97,2)</f>
        <v>0</v>
      </c>
      <c r="BL97" s="17" t="s">
        <v>157</v>
      </c>
      <c r="BM97" s="139" t="s">
        <v>408</v>
      </c>
    </row>
    <row r="98" spans="2:65" s="1" customFormat="1">
      <c r="B98" s="32"/>
      <c r="D98" s="141" t="s">
        <v>144</v>
      </c>
      <c r="F98" s="142" t="s">
        <v>407</v>
      </c>
      <c r="I98" s="143"/>
      <c r="L98" s="32"/>
      <c r="M98" s="144"/>
      <c r="T98" s="53"/>
      <c r="AT98" s="17" t="s">
        <v>144</v>
      </c>
      <c r="AU98" s="17" t="s">
        <v>81</v>
      </c>
    </row>
    <row r="99" spans="2:65" s="12" customFormat="1">
      <c r="B99" s="150"/>
      <c r="D99" s="145" t="s">
        <v>258</v>
      </c>
      <c r="E99" s="151" t="s">
        <v>3</v>
      </c>
      <c r="F99" s="152" t="s">
        <v>398</v>
      </c>
      <c r="H99" s="153">
        <v>1121</v>
      </c>
      <c r="I99" s="154"/>
      <c r="L99" s="150"/>
      <c r="M99" s="155"/>
      <c r="T99" s="156"/>
      <c r="AT99" s="151" t="s">
        <v>258</v>
      </c>
      <c r="AU99" s="151" t="s">
        <v>81</v>
      </c>
      <c r="AV99" s="12" t="s">
        <v>81</v>
      </c>
      <c r="AW99" s="12" t="s">
        <v>32</v>
      </c>
      <c r="AX99" s="12" t="s">
        <v>79</v>
      </c>
      <c r="AY99" s="151" t="s">
        <v>134</v>
      </c>
    </row>
    <row r="100" spans="2:65" s="1" customFormat="1" ht="24.2" customHeight="1">
      <c r="B100" s="127"/>
      <c r="C100" s="128" t="s">
        <v>133</v>
      </c>
      <c r="D100" s="128" t="s">
        <v>137</v>
      </c>
      <c r="E100" s="129" t="s">
        <v>273</v>
      </c>
      <c r="F100" s="130" t="s">
        <v>274</v>
      </c>
      <c r="G100" s="131" t="s">
        <v>275</v>
      </c>
      <c r="H100" s="132">
        <v>283</v>
      </c>
      <c r="I100" s="133"/>
      <c r="J100" s="134">
        <f>ROUND(I100*H100,2)</f>
        <v>0</v>
      </c>
      <c r="K100" s="130" t="s">
        <v>141</v>
      </c>
      <c r="L100" s="32"/>
      <c r="M100" s="135" t="s">
        <v>3</v>
      </c>
      <c r="N100" s="136" t="s">
        <v>42</v>
      </c>
      <c r="P100" s="137">
        <f>O100*H100</f>
        <v>0</v>
      </c>
      <c r="Q100" s="137">
        <v>0</v>
      </c>
      <c r="R100" s="137">
        <f>Q100*H100</f>
        <v>0</v>
      </c>
      <c r="S100" s="137">
        <v>0.20499999999999999</v>
      </c>
      <c r="T100" s="138">
        <f>S100*H100</f>
        <v>58.014999999999993</v>
      </c>
      <c r="AR100" s="139" t="s">
        <v>157</v>
      </c>
      <c r="AT100" s="139" t="s">
        <v>137</v>
      </c>
      <c r="AU100" s="139" t="s">
        <v>81</v>
      </c>
      <c r="AY100" s="17" t="s">
        <v>134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79</v>
      </c>
      <c r="BK100" s="140">
        <f>ROUND(I100*H100,2)</f>
        <v>0</v>
      </c>
      <c r="BL100" s="17" t="s">
        <v>157</v>
      </c>
      <c r="BM100" s="139" t="s">
        <v>409</v>
      </c>
    </row>
    <row r="101" spans="2:65" s="1" customFormat="1">
      <c r="B101" s="32"/>
      <c r="D101" s="141" t="s">
        <v>144</v>
      </c>
      <c r="F101" s="142" t="s">
        <v>277</v>
      </c>
      <c r="I101" s="143"/>
      <c r="L101" s="32"/>
      <c r="M101" s="144"/>
      <c r="T101" s="53"/>
      <c r="AT101" s="17" t="s">
        <v>144</v>
      </c>
      <c r="AU101" s="17" t="s">
        <v>81</v>
      </c>
    </row>
    <row r="102" spans="2:65" s="12" customFormat="1">
      <c r="B102" s="150"/>
      <c r="D102" s="145" t="s">
        <v>258</v>
      </c>
      <c r="E102" s="151" t="s">
        <v>3</v>
      </c>
      <c r="F102" s="152" t="s">
        <v>410</v>
      </c>
      <c r="H102" s="153">
        <v>283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79</v>
      </c>
      <c r="AY102" s="151" t="s">
        <v>134</v>
      </c>
    </row>
    <row r="103" spans="2:65" s="1" customFormat="1" ht="21.75" customHeight="1">
      <c r="B103" s="127"/>
      <c r="C103" s="128" t="s">
        <v>167</v>
      </c>
      <c r="D103" s="128" t="s">
        <v>137</v>
      </c>
      <c r="E103" s="129" t="s">
        <v>292</v>
      </c>
      <c r="F103" s="130" t="s">
        <v>293</v>
      </c>
      <c r="G103" s="131" t="s">
        <v>286</v>
      </c>
      <c r="H103" s="132">
        <v>425.98</v>
      </c>
      <c r="I103" s="133"/>
      <c r="J103" s="134">
        <f>ROUND(I103*H103,2)</f>
        <v>0</v>
      </c>
      <c r="K103" s="130" t="s">
        <v>141</v>
      </c>
      <c r="L103" s="32"/>
      <c r="M103" s="135" t="s">
        <v>3</v>
      </c>
      <c r="N103" s="136" t="s">
        <v>42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157</v>
      </c>
      <c r="AT103" s="139" t="s">
        <v>137</v>
      </c>
      <c r="AU103" s="139" t="s">
        <v>81</v>
      </c>
      <c r="AY103" s="17" t="s">
        <v>134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79</v>
      </c>
      <c r="BK103" s="140">
        <f>ROUND(I103*H103,2)</f>
        <v>0</v>
      </c>
      <c r="BL103" s="17" t="s">
        <v>157</v>
      </c>
      <c r="BM103" s="139" t="s">
        <v>411</v>
      </c>
    </row>
    <row r="104" spans="2:65" s="1" customFormat="1">
      <c r="B104" s="32"/>
      <c r="D104" s="141" t="s">
        <v>144</v>
      </c>
      <c r="F104" s="142" t="s">
        <v>295</v>
      </c>
      <c r="I104" s="143"/>
      <c r="L104" s="32"/>
      <c r="M104" s="144"/>
      <c r="T104" s="53"/>
      <c r="AT104" s="17" t="s">
        <v>144</v>
      </c>
      <c r="AU104" s="17" t="s">
        <v>81</v>
      </c>
    </row>
    <row r="105" spans="2:65" s="12" customFormat="1">
      <c r="B105" s="150"/>
      <c r="D105" s="145" t="s">
        <v>258</v>
      </c>
      <c r="E105" s="151" t="s">
        <v>3</v>
      </c>
      <c r="F105" s="152" t="s">
        <v>412</v>
      </c>
      <c r="H105" s="153">
        <v>425.98</v>
      </c>
      <c r="I105" s="154"/>
      <c r="L105" s="150"/>
      <c r="M105" s="155"/>
      <c r="T105" s="156"/>
      <c r="AT105" s="151" t="s">
        <v>258</v>
      </c>
      <c r="AU105" s="151" t="s">
        <v>81</v>
      </c>
      <c r="AV105" s="12" t="s">
        <v>81</v>
      </c>
      <c r="AW105" s="12" t="s">
        <v>32</v>
      </c>
      <c r="AX105" s="12" t="s">
        <v>79</v>
      </c>
      <c r="AY105" s="151" t="s">
        <v>134</v>
      </c>
    </row>
    <row r="106" spans="2:65" s="1" customFormat="1" ht="37.9" customHeight="1">
      <c r="B106" s="127"/>
      <c r="C106" s="128" t="s">
        <v>172</v>
      </c>
      <c r="D106" s="128" t="s">
        <v>137</v>
      </c>
      <c r="E106" s="129" t="s">
        <v>297</v>
      </c>
      <c r="F106" s="130" t="s">
        <v>298</v>
      </c>
      <c r="G106" s="131" t="s">
        <v>286</v>
      </c>
      <c r="H106" s="132">
        <v>425.98</v>
      </c>
      <c r="I106" s="133"/>
      <c r="J106" s="134">
        <f>ROUND(I106*H106,2)</f>
        <v>0</v>
      </c>
      <c r="K106" s="130" t="s">
        <v>141</v>
      </c>
      <c r="L106" s="32"/>
      <c r="M106" s="135" t="s">
        <v>3</v>
      </c>
      <c r="N106" s="136" t="s">
        <v>42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157</v>
      </c>
      <c r="AT106" s="139" t="s">
        <v>137</v>
      </c>
      <c r="AU106" s="139" t="s">
        <v>81</v>
      </c>
      <c r="AY106" s="17" t="s">
        <v>134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79</v>
      </c>
      <c r="BK106" s="140">
        <f>ROUND(I106*H106,2)</f>
        <v>0</v>
      </c>
      <c r="BL106" s="17" t="s">
        <v>157</v>
      </c>
      <c r="BM106" s="139" t="s">
        <v>413</v>
      </c>
    </row>
    <row r="107" spans="2:65" s="1" customFormat="1">
      <c r="B107" s="32"/>
      <c r="D107" s="141" t="s">
        <v>144</v>
      </c>
      <c r="F107" s="142" t="s">
        <v>300</v>
      </c>
      <c r="I107" s="143"/>
      <c r="L107" s="32"/>
      <c r="M107" s="144"/>
      <c r="T107" s="53"/>
      <c r="AT107" s="17" t="s">
        <v>144</v>
      </c>
      <c r="AU107" s="17" t="s">
        <v>81</v>
      </c>
    </row>
    <row r="108" spans="2:65" s="12" customFormat="1">
      <c r="B108" s="150"/>
      <c r="D108" s="145" t="s">
        <v>258</v>
      </c>
      <c r="E108" s="151" t="s">
        <v>3</v>
      </c>
      <c r="F108" s="152" t="s">
        <v>412</v>
      </c>
      <c r="H108" s="153">
        <v>425.98</v>
      </c>
      <c r="I108" s="154"/>
      <c r="L108" s="150"/>
      <c r="M108" s="155"/>
      <c r="T108" s="156"/>
      <c r="AT108" s="151" t="s">
        <v>258</v>
      </c>
      <c r="AU108" s="151" t="s">
        <v>81</v>
      </c>
      <c r="AV108" s="12" t="s">
        <v>81</v>
      </c>
      <c r="AW108" s="12" t="s">
        <v>32</v>
      </c>
      <c r="AX108" s="12" t="s">
        <v>79</v>
      </c>
      <c r="AY108" s="151" t="s">
        <v>134</v>
      </c>
    </row>
    <row r="109" spans="2:65" s="1" customFormat="1" ht="37.9" customHeight="1">
      <c r="B109" s="127"/>
      <c r="C109" s="128" t="s">
        <v>179</v>
      </c>
      <c r="D109" s="128" t="s">
        <v>137</v>
      </c>
      <c r="E109" s="129" t="s">
        <v>302</v>
      </c>
      <c r="F109" s="130" t="s">
        <v>303</v>
      </c>
      <c r="G109" s="131" t="s">
        <v>286</v>
      </c>
      <c r="H109" s="132">
        <v>4259.8</v>
      </c>
      <c r="I109" s="133"/>
      <c r="J109" s="134">
        <f>ROUND(I109*H109,2)</f>
        <v>0</v>
      </c>
      <c r="K109" s="130" t="s">
        <v>141</v>
      </c>
      <c r="L109" s="32"/>
      <c r="M109" s="135" t="s">
        <v>3</v>
      </c>
      <c r="N109" s="136" t="s">
        <v>42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157</v>
      </c>
      <c r="AT109" s="139" t="s">
        <v>137</v>
      </c>
      <c r="AU109" s="139" t="s">
        <v>81</v>
      </c>
      <c r="AY109" s="17" t="s">
        <v>134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79</v>
      </c>
      <c r="BK109" s="140">
        <f>ROUND(I109*H109,2)</f>
        <v>0</v>
      </c>
      <c r="BL109" s="17" t="s">
        <v>157</v>
      </c>
      <c r="BM109" s="139" t="s">
        <v>414</v>
      </c>
    </row>
    <row r="110" spans="2:65" s="1" customFormat="1">
      <c r="B110" s="32"/>
      <c r="D110" s="141" t="s">
        <v>144</v>
      </c>
      <c r="F110" s="142" t="s">
        <v>305</v>
      </c>
      <c r="I110" s="143"/>
      <c r="L110" s="32"/>
      <c r="M110" s="144"/>
      <c r="T110" s="53"/>
      <c r="AT110" s="17" t="s">
        <v>144</v>
      </c>
      <c r="AU110" s="17" t="s">
        <v>81</v>
      </c>
    </row>
    <row r="111" spans="2:65" s="12" customFormat="1">
      <c r="B111" s="150"/>
      <c r="D111" s="145" t="s">
        <v>258</v>
      </c>
      <c r="E111" s="151" t="s">
        <v>3</v>
      </c>
      <c r="F111" s="152" t="s">
        <v>412</v>
      </c>
      <c r="H111" s="153">
        <v>425.98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32</v>
      </c>
      <c r="AX111" s="12" t="s">
        <v>79</v>
      </c>
      <c r="AY111" s="151" t="s">
        <v>134</v>
      </c>
    </row>
    <row r="112" spans="2:65" s="12" customFormat="1">
      <c r="B112" s="150"/>
      <c r="D112" s="145" t="s">
        <v>258</v>
      </c>
      <c r="F112" s="152" t="s">
        <v>415</v>
      </c>
      <c r="H112" s="153">
        <v>4259.8</v>
      </c>
      <c r="I112" s="154"/>
      <c r="L112" s="150"/>
      <c r="M112" s="155"/>
      <c r="T112" s="156"/>
      <c r="AT112" s="151" t="s">
        <v>258</v>
      </c>
      <c r="AU112" s="151" t="s">
        <v>81</v>
      </c>
      <c r="AV112" s="12" t="s">
        <v>81</v>
      </c>
      <c r="AW112" s="12" t="s">
        <v>4</v>
      </c>
      <c r="AX112" s="12" t="s">
        <v>79</v>
      </c>
      <c r="AY112" s="151" t="s">
        <v>134</v>
      </c>
    </row>
    <row r="113" spans="2:65" s="1" customFormat="1" ht="24.2" customHeight="1">
      <c r="B113" s="127"/>
      <c r="C113" s="128" t="s">
        <v>185</v>
      </c>
      <c r="D113" s="128" t="s">
        <v>137</v>
      </c>
      <c r="E113" s="129" t="s">
        <v>307</v>
      </c>
      <c r="F113" s="130" t="s">
        <v>308</v>
      </c>
      <c r="G113" s="131" t="s">
        <v>286</v>
      </c>
      <c r="H113" s="132">
        <v>425.98</v>
      </c>
      <c r="I113" s="133"/>
      <c r="J113" s="134">
        <f>ROUND(I113*H113,2)</f>
        <v>0</v>
      </c>
      <c r="K113" s="130" t="s">
        <v>141</v>
      </c>
      <c r="L113" s="32"/>
      <c r="M113" s="135" t="s">
        <v>3</v>
      </c>
      <c r="N113" s="136" t="s">
        <v>42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157</v>
      </c>
      <c r="AT113" s="139" t="s">
        <v>137</v>
      </c>
      <c r="AU113" s="139" t="s">
        <v>81</v>
      </c>
      <c r="AY113" s="17" t="s">
        <v>134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79</v>
      </c>
      <c r="BK113" s="140">
        <f>ROUND(I113*H113,2)</f>
        <v>0</v>
      </c>
      <c r="BL113" s="17" t="s">
        <v>157</v>
      </c>
      <c r="BM113" s="139" t="s">
        <v>416</v>
      </c>
    </row>
    <row r="114" spans="2:65" s="1" customFormat="1">
      <c r="B114" s="32"/>
      <c r="D114" s="141" t="s">
        <v>144</v>
      </c>
      <c r="F114" s="142" t="s">
        <v>310</v>
      </c>
      <c r="I114" s="143"/>
      <c r="L114" s="32"/>
      <c r="M114" s="144"/>
      <c r="T114" s="53"/>
      <c r="AT114" s="17" t="s">
        <v>144</v>
      </c>
      <c r="AU114" s="17" t="s">
        <v>81</v>
      </c>
    </row>
    <row r="115" spans="2:65" s="12" customFormat="1">
      <c r="B115" s="150"/>
      <c r="D115" s="145" t="s">
        <v>258</v>
      </c>
      <c r="E115" s="151" t="s">
        <v>3</v>
      </c>
      <c r="F115" s="152" t="s">
        <v>412</v>
      </c>
      <c r="H115" s="153">
        <v>425.98</v>
      </c>
      <c r="I115" s="154"/>
      <c r="L115" s="150"/>
      <c r="M115" s="155"/>
      <c r="T115" s="156"/>
      <c r="AT115" s="151" t="s">
        <v>258</v>
      </c>
      <c r="AU115" s="151" t="s">
        <v>81</v>
      </c>
      <c r="AV115" s="12" t="s">
        <v>81</v>
      </c>
      <c r="AW115" s="12" t="s">
        <v>32</v>
      </c>
      <c r="AX115" s="12" t="s">
        <v>79</v>
      </c>
      <c r="AY115" s="151" t="s">
        <v>134</v>
      </c>
    </row>
    <row r="116" spans="2:65" s="1" customFormat="1" ht="24.2" customHeight="1">
      <c r="B116" s="127"/>
      <c r="C116" s="128" t="s">
        <v>190</v>
      </c>
      <c r="D116" s="128" t="s">
        <v>137</v>
      </c>
      <c r="E116" s="129" t="s">
        <v>311</v>
      </c>
      <c r="F116" s="130" t="s">
        <v>312</v>
      </c>
      <c r="G116" s="131" t="s">
        <v>313</v>
      </c>
      <c r="H116" s="132">
        <v>766.76400000000001</v>
      </c>
      <c r="I116" s="133"/>
      <c r="J116" s="134">
        <f>ROUND(I116*H116,2)</f>
        <v>0</v>
      </c>
      <c r="K116" s="130" t="s">
        <v>141</v>
      </c>
      <c r="L116" s="32"/>
      <c r="M116" s="135" t="s">
        <v>3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157</v>
      </c>
      <c r="AT116" s="139" t="s">
        <v>137</v>
      </c>
      <c r="AU116" s="139" t="s">
        <v>81</v>
      </c>
      <c r="AY116" s="17" t="s">
        <v>134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79</v>
      </c>
      <c r="BK116" s="140">
        <f>ROUND(I116*H116,2)</f>
        <v>0</v>
      </c>
      <c r="BL116" s="17" t="s">
        <v>157</v>
      </c>
      <c r="BM116" s="139" t="s">
        <v>417</v>
      </c>
    </row>
    <row r="117" spans="2:65" s="1" customFormat="1">
      <c r="B117" s="32"/>
      <c r="D117" s="141" t="s">
        <v>144</v>
      </c>
      <c r="F117" s="142" t="s">
        <v>315</v>
      </c>
      <c r="I117" s="143"/>
      <c r="L117" s="32"/>
      <c r="M117" s="144"/>
      <c r="T117" s="53"/>
      <c r="AT117" s="17" t="s">
        <v>144</v>
      </c>
      <c r="AU117" s="17" t="s">
        <v>81</v>
      </c>
    </row>
    <row r="118" spans="2:65" s="12" customFormat="1">
      <c r="B118" s="150"/>
      <c r="D118" s="145" t="s">
        <v>258</v>
      </c>
      <c r="E118" s="151" t="s">
        <v>3</v>
      </c>
      <c r="F118" s="152" t="s">
        <v>418</v>
      </c>
      <c r="H118" s="153">
        <v>766.76400000000001</v>
      </c>
      <c r="I118" s="154"/>
      <c r="L118" s="150"/>
      <c r="M118" s="155"/>
      <c r="T118" s="156"/>
      <c r="AT118" s="151" t="s">
        <v>258</v>
      </c>
      <c r="AU118" s="151" t="s">
        <v>81</v>
      </c>
      <c r="AV118" s="12" t="s">
        <v>81</v>
      </c>
      <c r="AW118" s="12" t="s">
        <v>32</v>
      </c>
      <c r="AX118" s="12" t="s">
        <v>79</v>
      </c>
      <c r="AY118" s="151" t="s">
        <v>134</v>
      </c>
    </row>
    <row r="119" spans="2:65" s="1" customFormat="1" ht="24.2" customHeight="1">
      <c r="B119" s="127"/>
      <c r="C119" s="128" t="s">
        <v>195</v>
      </c>
      <c r="D119" s="128" t="s">
        <v>137</v>
      </c>
      <c r="E119" s="129" t="s">
        <v>317</v>
      </c>
      <c r="F119" s="130" t="s">
        <v>318</v>
      </c>
      <c r="G119" s="131" t="s">
        <v>286</v>
      </c>
      <c r="H119" s="132">
        <v>425.98</v>
      </c>
      <c r="I119" s="133"/>
      <c r="J119" s="134">
        <f>ROUND(I119*H119,2)</f>
        <v>0</v>
      </c>
      <c r="K119" s="130" t="s">
        <v>141</v>
      </c>
      <c r="L119" s="32"/>
      <c r="M119" s="135" t="s">
        <v>3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157</v>
      </c>
      <c r="AT119" s="139" t="s">
        <v>137</v>
      </c>
      <c r="AU119" s="139" t="s">
        <v>81</v>
      </c>
      <c r="AY119" s="17" t="s">
        <v>134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79</v>
      </c>
      <c r="BK119" s="140">
        <f>ROUND(I119*H119,2)</f>
        <v>0</v>
      </c>
      <c r="BL119" s="17" t="s">
        <v>157</v>
      </c>
      <c r="BM119" s="139" t="s">
        <v>419</v>
      </c>
    </row>
    <row r="120" spans="2:65" s="1" customFormat="1">
      <c r="B120" s="32"/>
      <c r="D120" s="141" t="s">
        <v>144</v>
      </c>
      <c r="F120" s="142" t="s">
        <v>320</v>
      </c>
      <c r="I120" s="143"/>
      <c r="L120" s="32"/>
      <c r="M120" s="144"/>
      <c r="T120" s="53"/>
      <c r="AT120" s="17" t="s">
        <v>144</v>
      </c>
      <c r="AU120" s="17" t="s">
        <v>81</v>
      </c>
    </row>
    <row r="121" spans="2:65" s="12" customFormat="1">
      <c r="B121" s="150"/>
      <c r="D121" s="145" t="s">
        <v>258</v>
      </c>
      <c r="E121" s="151" t="s">
        <v>3</v>
      </c>
      <c r="F121" s="152" t="s">
        <v>412</v>
      </c>
      <c r="H121" s="153">
        <v>425.98</v>
      </c>
      <c r="I121" s="154"/>
      <c r="L121" s="150"/>
      <c r="M121" s="155"/>
      <c r="T121" s="156"/>
      <c r="AT121" s="151" t="s">
        <v>258</v>
      </c>
      <c r="AU121" s="151" t="s">
        <v>81</v>
      </c>
      <c r="AV121" s="12" t="s">
        <v>81</v>
      </c>
      <c r="AW121" s="12" t="s">
        <v>32</v>
      </c>
      <c r="AX121" s="12" t="s">
        <v>79</v>
      </c>
      <c r="AY121" s="151" t="s">
        <v>134</v>
      </c>
    </row>
    <row r="122" spans="2:65" s="11" customFormat="1" ht="22.9" customHeight="1">
      <c r="B122" s="115"/>
      <c r="D122" s="116" t="s">
        <v>70</v>
      </c>
      <c r="E122" s="125" t="s">
        <v>185</v>
      </c>
      <c r="F122" s="125" t="s">
        <v>321</v>
      </c>
      <c r="I122" s="118"/>
      <c r="J122" s="126">
        <f>BK122</f>
        <v>0</v>
      </c>
      <c r="L122" s="115"/>
      <c r="M122" s="120"/>
      <c r="P122" s="121">
        <f>SUM(P123:P144)</f>
        <v>0</v>
      </c>
      <c r="R122" s="121">
        <f>SUM(R123:R144)</f>
        <v>0</v>
      </c>
      <c r="T122" s="122">
        <f>SUM(T123:T144)</f>
        <v>21.515250000000002</v>
      </c>
      <c r="AR122" s="116" t="s">
        <v>79</v>
      </c>
      <c r="AT122" s="123" t="s">
        <v>70</v>
      </c>
      <c r="AU122" s="123" t="s">
        <v>79</v>
      </c>
      <c r="AY122" s="116" t="s">
        <v>134</v>
      </c>
      <c r="BK122" s="124">
        <f>SUM(BK123:BK144)</f>
        <v>0</v>
      </c>
    </row>
    <row r="123" spans="2:65" s="1" customFormat="1" ht="16.5" customHeight="1">
      <c r="B123" s="127"/>
      <c r="C123" s="128" t="s">
        <v>9</v>
      </c>
      <c r="D123" s="128" t="s">
        <v>137</v>
      </c>
      <c r="E123" s="129" t="s">
        <v>420</v>
      </c>
      <c r="F123" s="130" t="s">
        <v>421</v>
      </c>
      <c r="G123" s="131" t="s">
        <v>255</v>
      </c>
      <c r="H123" s="132">
        <v>390.38</v>
      </c>
      <c r="I123" s="133"/>
      <c r="J123" s="134">
        <f>ROUND(I123*H123,2)</f>
        <v>0</v>
      </c>
      <c r="K123" s="130" t="s">
        <v>141</v>
      </c>
      <c r="L123" s="32"/>
      <c r="M123" s="135" t="s">
        <v>3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157</v>
      </c>
      <c r="AT123" s="139" t="s">
        <v>137</v>
      </c>
      <c r="AU123" s="139" t="s">
        <v>81</v>
      </c>
      <c r="AY123" s="17" t="s">
        <v>134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79</v>
      </c>
      <c r="BK123" s="140">
        <f>ROUND(I123*H123,2)</f>
        <v>0</v>
      </c>
      <c r="BL123" s="17" t="s">
        <v>157</v>
      </c>
      <c r="BM123" s="139" t="s">
        <v>422</v>
      </c>
    </row>
    <row r="124" spans="2:65" s="1" customFormat="1">
      <c r="B124" s="32"/>
      <c r="D124" s="141" t="s">
        <v>144</v>
      </c>
      <c r="F124" s="142" t="s">
        <v>423</v>
      </c>
      <c r="I124" s="143"/>
      <c r="L124" s="32"/>
      <c r="M124" s="144"/>
      <c r="T124" s="53"/>
      <c r="AT124" s="17" t="s">
        <v>144</v>
      </c>
      <c r="AU124" s="17" t="s">
        <v>81</v>
      </c>
    </row>
    <row r="125" spans="2:65" s="1" customFormat="1" ht="19.5">
      <c r="B125" s="32"/>
      <c r="D125" s="145" t="s">
        <v>177</v>
      </c>
      <c r="F125" s="146" t="s">
        <v>424</v>
      </c>
      <c r="I125" s="143"/>
      <c r="L125" s="32"/>
      <c r="M125" s="144"/>
      <c r="T125" s="53"/>
      <c r="AT125" s="17" t="s">
        <v>177</v>
      </c>
      <c r="AU125" s="17" t="s">
        <v>81</v>
      </c>
    </row>
    <row r="126" spans="2:65" s="12" customFormat="1">
      <c r="B126" s="150"/>
      <c r="D126" s="145" t="s">
        <v>258</v>
      </c>
      <c r="E126" s="151" t="s">
        <v>3</v>
      </c>
      <c r="F126" s="152" t="s">
        <v>425</v>
      </c>
      <c r="H126" s="153">
        <v>209.76</v>
      </c>
      <c r="I126" s="154"/>
      <c r="L126" s="150"/>
      <c r="M126" s="155"/>
      <c r="T126" s="156"/>
      <c r="AT126" s="151" t="s">
        <v>258</v>
      </c>
      <c r="AU126" s="151" t="s">
        <v>81</v>
      </c>
      <c r="AV126" s="12" t="s">
        <v>81</v>
      </c>
      <c r="AW126" s="12" t="s">
        <v>32</v>
      </c>
      <c r="AX126" s="12" t="s">
        <v>71</v>
      </c>
      <c r="AY126" s="151" t="s">
        <v>134</v>
      </c>
    </row>
    <row r="127" spans="2:65" s="12" customFormat="1">
      <c r="B127" s="150"/>
      <c r="D127" s="145" t="s">
        <v>258</v>
      </c>
      <c r="E127" s="151" t="s">
        <v>3</v>
      </c>
      <c r="F127" s="152" t="s">
        <v>426</v>
      </c>
      <c r="H127" s="153">
        <v>180.62</v>
      </c>
      <c r="I127" s="154"/>
      <c r="L127" s="150"/>
      <c r="M127" s="155"/>
      <c r="T127" s="156"/>
      <c r="AT127" s="151" t="s">
        <v>258</v>
      </c>
      <c r="AU127" s="151" t="s">
        <v>81</v>
      </c>
      <c r="AV127" s="12" t="s">
        <v>81</v>
      </c>
      <c r="AW127" s="12" t="s">
        <v>32</v>
      </c>
      <c r="AX127" s="12" t="s">
        <v>71</v>
      </c>
      <c r="AY127" s="151" t="s">
        <v>134</v>
      </c>
    </row>
    <row r="128" spans="2:65" s="13" customFormat="1">
      <c r="B128" s="157"/>
      <c r="D128" s="145" t="s">
        <v>258</v>
      </c>
      <c r="E128" s="158" t="s">
        <v>3</v>
      </c>
      <c r="F128" s="159" t="s">
        <v>291</v>
      </c>
      <c r="H128" s="160">
        <v>390.38</v>
      </c>
      <c r="I128" s="161"/>
      <c r="L128" s="157"/>
      <c r="M128" s="162"/>
      <c r="T128" s="163"/>
      <c r="AT128" s="158" t="s">
        <v>258</v>
      </c>
      <c r="AU128" s="158" t="s">
        <v>81</v>
      </c>
      <c r="AV128" s="13" t="s">
        <v>157</v>
      </c>
      <c r="AW128" s="13" t="s">
        <v>32</v>
      </c>
      <c r="AX128" s="13" t="s">
        <v>79</v>
      </c>
      <c r="AY128" s="158" t="s">
        <v>134</v>
      </c>
    </row>
    <row r="129" spans="2:65" s="1" customFormat="1" ht="16.5" customHeight="1">
      <c r="B129" s="127"/>
      <c r="C129" s="128" t="s">
        <v>207</v>
      </c>
      <c r="D129" s="128" t="s">
        <v>137</v>
      </c>
      <c r="E129" s="129" t="s">
        <v>427</v>
      </c>
      <c r="F129" s="130" t="s">
        <v>428</v>
      </c>
      <c r="G129" s="131" t="s">
        <v>286</v>
      </c>
      <c r="H129" s="132">
        <v>3.8460000000000001</v>
      </c>
      <c r="I129" s="133"/>
      <c r="J129" s="134">
        <f>ROUND(I129*H129,2)</f>
        <v>0</v>
      </c>
      <c r="K129" s="130" t="s">
        <v>141</v>
      </c>
      <c r="L129" s="32"/>
      <c r="M129" s="135" t="s">
        <v>3</v>
      </c>
      <c r="N129" s="136" t="s">
        <v>42</v>
      </c>
      <c r="P129" s="137">
        <f>O129*H129</f>
        <v>0</v>
      </c>
      <c r="Q129" s="137">
        <v>0</v>
      </c>
      <c r="R129" s="137">
        <f>Q129*H129</f>
        <v>0</v>
      </c>
      <c r="S129" s="137">
        <v>2</v>
      </c>
      <c r="T129" s="138">
        <f>S129*H129</f>
        <v>7.6920000000000002</v>
      </c>
      <c r="AR129" s="139" t="s">
        <v>157</v>
      </c>
      <c r="AT129" s="139" t="s">
        <v>137</v>
      </c>
      <c r="AU129" s="139" t="s">
        <v>81</v>
      </c>
      <c r="AY129" s="17" t="s">
        <v>134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7" t="s">
        <v>79</v>
      </c>
      <c r="BK129" s="140">
        <f>ROUND(I129*H129,2)</f>
        <v>0</v>
      </c>
      <c r="BL129" s="17" t="s">
        <v>157</v>
      </c>
      <c r="BM129" s="139" t="s">
        <v>429</v>
      </c>
    </row>
    <row r="130" spans="2:65" s="1" customFormat="1">
      <c r="B130" s="32"/>
      <c r="D130" s="141" t="s">
        <v>144</v>
      </c>
      <c r="F130" s="142" t="s">
        <v>430</v>
      </c>
      <c r="I130" s="143"/>
      <c r="L130" s="32"/>
      <c r="M130" s="144"/>
      <c r="T130" s="53"/>
      <c r="AT130" s="17" t="s">
        <v>144</v>
      </c>
      <c r="AU130" s="17" t="s">
        <v>81</v>
      </c>
    </row>
    <row r="131" spans="2:65" s="12" customFormat="1">
      <c r="B131" s="150"/>
      <c r="D131" s="145" t="s">
        <v>258</v>
      </c>
      <c r="E131" s="151" t="s">
        <v>3</v>
      </c>
      <c r="F131" s="152" t="s">
        <v>431</v>
      </c>
      <c r="H131" s="153">
        <v>3.8460000000000001</v>
      </c>
      <c r="I131" s="154"/>
      <c r="L131" s="150"/>
      <c r="M131" s="155"/>
      <c r="T131" s="156"/>
      <c r="AT131" s="151" t="s">
        <v>258</v>
      </c>
      <c r="AU131" s="151" t="s">
        <v>81</v>
      </c>
      <c r="AV131" s="12" t="s">
        <v>81</v>
      </c>
      <c r="AW131" s="12" t="s">
        <v>32</v>
      </c>
      <c r="AX131" s="12" t="s">
        <v>79</v>
      </c>
      <c r="AY131" s="151" t="s">
        <v>134</v>
      </c>
    </row>
    <row r="132" spans="2:65" s="1" customFormat="1" ht="24.2" customHeight="1">
      <c r="B132" s="127"/>
      <c r="C132" s="128" t="s">
        <v>213</v>
      </c>
      <c r="D132" s="128" t="s">
        <v>137</v>
      </c>
      <c r="E132" s="129" t="s">
        <v>432</v>
      </c>
      <c r="F132" s="130" t="s">
        <v>433</v>
      </c>
      <c r="G132" s="131" t="s">
        <v>275</v>
      </c>
      <c r="H132" s="132">
        <v>142.75</v>
      </c>
      <c r="I132" s="133"/>
      <c r="J132" s="134">
        <f>ROUND(I132*H132,2)</f>
        <v>0</v>
      </c>
      <c r="K132" s="130" t="s">
        <v>141</v>
      </c>
      <c r="L132" s="32"/>
      <c r="M132" s="135" t="s">
        <v>3</v>
      </c>
      <c r="N132" s="136" t="s">
        <v>42</v>
      </c>
      <c r="P132" s="137">
        <f>O132*H132</f>
        <v>0</v>
      </c>
      <c r="Q132" s="137">
        <v>0</v>
      </c>
      <c r="R132" s="137">
        <f>Q132*H132</f>
        <v>0</v>
      </c>
      <c r="S132" s="137">
        <v>5.5E-2</v>
      </c>
      <c r="T132" s="138">
        <f>S132*H132</f>
        <v>7.8512500000000003</v>
      </c>
      <c r="AR132" s="139" t="s">
        <v>157</v>
      </c>
      <c r="AT132" s="139" t="s">
        <v>137</v>
      </c>
      <c r="AU132" s="139" t="s">
        <v>81</v>
      </c>
      <c r="AY132" s="17" t="s">
        <v>134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79</v>
      </c>
      <c r="BK132" s="140">
        <f>ROUND(I132*H132,2)</f>
        <v>0</v>
      </c>
      <c r="BL132" s="17" t="s">
        <v>157</v>
      </c>
      <c r="BM132" s="139" t="s">
        <v>434</v>
      </c>
    </row>
    <row r="133" spans="2:65" s="1" customFormat="1">
      <c r="B133" s="32"/>
      <c r="D133" s="141" t="s">
        <v>144</v>
      </c>
      <c r="F133" s="142" t="s">
        <v>435</v>
      </c>
      <c r="I133" s="143"/>
      <c r="L133" s="32"/>
      <c r="M133" s="144"/>
      <c r="T133" s="53"/>
      <c r="AT133" s="17" t="s">
        <v>144</v>
      </c>
      <c r="AU133" s="17" t="s">
        <v>81</v>
      </c>
    </row>
    <row r="134" spans="2:65" s="12" customFormat="1">
      <c r="B134" s="150"/>
      <c r="D134" s="145" t="s">
        <v>258</v>
      </c>
      <c r="E134" s="151" t="s">
        <v>3</v>
      </c>
      <c r="F134" s="152" t="s">
        <v>436</v>
      </c>
      <c r="H134" s="153">
        <v>52.44</v>
      </c>
      <c r="I134" s="154"/>
      <c r="L134" s="150"/>
      <c r="M134" s="155"/>
      <c r="T134" s="156"/>
      <c r="AT134" s="151" t="s">
        <v>258</v>
      </c>
      <c r="AU134" s="151" t="s">
        <v>81</v>
      </c>
      <c r="AV134" s="12" t="s">
        <v>81</v>
      </c>
      <c r="AW134" s="12" t="s">
        <v>32</v>
      </c>
      <c r="AX134" s="12" t="s">
        <v>71</v>
      </c>
      <c r="AY134" s="151" t="s">
        <v>134</v>
      </c>
    </row>
    <row r="135" spans="2:65" s="12" customFormat="1">
      <c r="B135" s="150"/>
      <c r="D135" s="145" t="s">
        <v>258</v>
      </c>
      <c r="E135" s="151" t="s">
        <v>3</v>
      </c>
      <c r="F135" s="152" t="s">
        <v>437</v>
      </c>
      <c r="H135" s="153">
        <v>90.31</v>
      </c>
      <c r="I135" s="154"/>
      <c r="L135" s="150"/>
      <c r="M135" s="155"/>
      <c r="T135" s="156"/>
      <c r="AT135" s="151" t="s">
        <v>258</v>
      </c>
      <c r="AU135" s="151" t="s">
        <v>81</v>
      </c>
      <c r="AV135" s="12" t="s">
        <v>81</v>
      </c>
      <c r="AW135" s="12" t="s">
        <v>32</v>
      </c>
      <c r="AX135" s="12" t="s">
        <v>71</v>
      </c>
      <c r="AY135" s="151" t="s">
        <v>134</v>
      </c>
    </row>
    <row r="136" spans="2:65" s="13" customFormat="1">
      <c r="B136" s="157"/>
      <c r="D136" s="145" t="s">
        <v>258</v>
      </c>
      <c r="E136" s="158" t="s">
        <v>3</v>
      </c>
      <c r="F136" s="159" t="s">
        <v>291</v>
      </c>
      <c r="H136" s="160">
        <v>142.75</v>
      </c>
      <c r="I136" s="161"/>
      <c r="L136" s="157"/>
      <c r="M136" s="162"/>
      <c r="T136" s="163"/>
      <c r="AT136" s="158" t="s">
        <v>258</v>
      </c>
      <c r="AU136" s="158" t="s">
        <v>81</v>
      </c>
      <c r="AV136" s="13" t="s">
        <v>157</v>
      </c>
      <c r="AW136" s="13" t="s">
        <v>32</v>
      </c>
      <c r="AX136" s="13" t="s">
        <v>79</v>
      </c>
      <c r="AY136" s="158" t="s">
        <v>134</v>
      </c>
    </row>
    <row r="137" spans="2:65" s="1" customFormat="1" ht="21.75" customHeight="1">
      <c r="B137" s="127"/>
      <c r="C137" s="128" t="s">
        <v>218</v>
      </c>
      <c r="D137" s="128" t="s">
        <v>137</v>
      </c>
      <c r="E137" s="129" t="s">
        <v>322</v>
      </c>
      <c r="F137" s="130" t="s">
        <v>323</v>
      </c>
      <c r="G137" s="131" t="s">
        <v>324</v>
      </c>
      <c r="H137" s="132">
        <v>36</v>
      </c>
      <c r="I137" s="133"/>
      <c r="J137" s="134">
        <f>ROUND(I137*H137,2)</f>
        <v>0</v>
      </c>
      <c r="K137" s="130" t="s">
        <v>141</v>
      </c>
      <c r="L137" s="32"/>
      <c r="M137" s="135" t="s">
        <v>3</v>
      </c>
      <c r="N137" s="136" t="s">
        <v>42</v>
      </c>
      <c r="P137" s="137">
        <f>O137*H137</f>
        <v>0</v>
      </c>
      <c r="Q137" s="137">
        <v>0</v>
      </c>
      <c r="R137" s="137">
        <f>Q137*H137</f>
        <v>0</v>
      </c>
      <c r="S137" s="137">
        <v>0.16500000000000001</v>
      </c>
      <c r="T137" s="138">
        <f>S137*H137</f>
        <v>5.94</v>
      </c>
      <c r="AR137" s="139" t="s">
        <v>157</v>
      </c>
      <c r="AT137" s="139" t="s">
        <v>137</v>
      </c>
      <c r="AU137" s="139" t="s">
        <v>81</v>
      </c>
      <c r="AY137" s="17" t="s">
        <v>134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79</v>
      </c>
      <c r="BK137" s="140">
        <f>ROUND(I137*H137,2)</f>
        <v>0</v>
      </c>
      <c r="BL137" s="17" t="s">
        <v>157</v>
      </c>
      <c r="BM137" s="139" t="s">
        <v>438</v>
      </c>
    </row>
    <row r="138" spans="2:65" s="1" customFormat="1">
      <c r="B138" s="32"/>
      <c r="D138" s="141" t="s">
        <v>144</v>
      </c>
      <c r="F138" s="142" t="s">
        <v>326</v>
      </c>
      <c r="I138" s="143"/>
      <c r="L138" s="32"/>
      <c r="M138" s="144"/>
      <c r="T138" s="53"/>
      <c r="AT138" s="17" t="s">
        <v>144</v>
      </c>
      <c r="AU138" s="17" t="s">
        <v>81</v>
      </c>
    </row>
    <row r="139" spans="2:65" s="1" customFormat="1" ht="19.5">
      <c r="B139" s="32"/>
      <c r="D139" s="145" t="s">
        <v>177</v>
      </c>
      <c r="F139" s="146" t="s">
        <v>439</v>
      </c>
      <c r="I139" s="143"/>
      <c r="L139" s="32"/>
      <c r="M139" s="144"/>
      <c r="T139" s="53"/>
      <c r="AT139" s="17" t="s">
        <v>177</v>
      </c>
      <c r="AU139" s="17" t="s">
        <v>81</v>
      </c>
    </row>
    <row r="140" spans="2:65" s="12" customFormat="1">
      <c r="B140" s="150"/>
      <c r="D140" s="145" t="s">
        <v>258</v>
      </c>
      <c r="E140" s="151" t="s">
        <v>3</v>
      </c>
      <c r="F140" s="152" t="s">
        <v>440</v>
      </c>
      <c r="H140" s="153">
        <v>36</v>
      </c>
      <c r="I140" s="154"/>
      <c r="L140" s="150"/>
      <c r="M140" s="155"/>
      <c r="T140" s="156"/>
      <c r="AT140" s="151" t="s">
        <v>258</v>
      </c>
      <c r="AU140" s="151" t="s">
        <v>81</v>
      </c>
      <c r="AV140" s="12" t="s">
        <v>81</v>
      </c>
      <c r="AW140" s="12" t="s">
        <v>32</v>
      </c>
      <c r="AX140" s="12" t="s">
        <v>79</v>
      </c>
      <c r="AY140" s="151" t="s">
        <v>134</v>
      </c>
    </row>
    <row r="141" spans="2:65" s="1" customFormat="1" ht="21.75" customHeight="1">
      <c r="B141" s="127"/>
      <c r="C141" s="128" t="s">
        <v>226</v>
      </c>
      <c r="D141" s="128" t="s">
        <v>137</v>
      </c>
      <c r="E141" s="129" t="s">
        <v>441</v>
      </c>
      <c r="F141" s="130" t="s">
        <v>442</v>
      </c>
      <c r="G141" s="131" t="s">
        <v>324</v>
      </c>
      <c r="H141" s="132">
        <v>4</v>
      </c>
      <c r="I141" s="133"/>
      <c r="J141" s="134">
        <f>ROUND(I141*H141,2)</f>
        <v>0</v>
      </c>
      <c r="K141" s="130" t="s">
        <v>141</v>
      </c>
      <c r="L141" s="32"/>
      <c r="M141" s="135" t="s">
        <v>3</v>
      </c>
      <c r="N141" s="136" t="s">
        <v>42</v>
      </c>
      <c r="P141" s="137">
        <f>O141*H141</f>
        <v>0</v>
      </c>
      <c r="Q141" s="137">
        <v>0</v>
      </c>
      <c r="R141" s="137">
        <f>Q141*H141</f>
        <v>0</v>
      </c>
      <c r="S141" s="137">
        <v>8.0000000000000002E-3</v>
      </c>
      <c r="T141" s="138">
        <f>S141*H141</f>
        <v>3.2000000000000001E-2</v>
      </c>
      <c r="AR141" s="139" t="s">
        <v>157</v>
      </c>
      <c r="AT141" s="139" t="s">
        <v>137</v>
      </c>
      <c r="AU141" s="139" t="s">
        <v>81</v>
      </c>
      <c r="AY141" s="17" t="s">
        <v>134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79</v>
      </c>
      <c r="BK141" s="140">
        <f>ROUND(I141*H141,2)</f>
        <v>0</v>
      </c>
      <c r="BL141" s="17" t="s">
        <v>157</v>
      </c>
      <c r="BM141" s="139" t="s">
        <v>443</v>
      </c>
    </row>
    <row r="142" spans="2:65" s="1" customFormat="1">
      <c r="B142" s="32"/>
      <c r="D142" s="141" t="s">
        <v>144</v>
      </c>
      <c r="F142" s="142" t="s">
        <v>444</v>
      </c>
      <c r="I142" s="143"/>
      <c r="L142" s="32"/>
      <c r="M142" s="144"/>
      <c r="T142" s="53"/>
      <c r="AT142" s="17" t="s">
        <v>144</v>
      </c>
      <c r="AU142" s="17" t="s">
        <v>81</v>
      </c>
    </row>
    <row r="143" spans="2:65" s="1" customFormat="1" ht="19.5">
      <c r="B143" s="32"/>
      <c r="D143" s="145" t="s">
        <v>177</v>
      </c>
      <c r="F143" s="146" t="s">
        <v>445</v>
      </c>
      <c r="I143" s="143"/>
      <c r="L143" s="32"/>
      <c r="M143" s="144"/>
      <c r="T143" s="53"/>
      <c r="AT143" s="17" t="s">
        <v>177</v>
      </c>
      <c r="AU143" s="17" t="s">
        <v>81</v>
      </c>
    </row>
    <row r="144" spans="2:65" s="12" customFormat="1">
      <c r="B144" s="150"/>
      <c r="D144" s="145" t="s">
        <v>258</v>
      </c>
      <c r="E144" s="151" t="s">
        <v>3</v>
      </c>
      <c r="F144" s="152" t="s">
        <v>157</v>
      </c>
      <c r="H144" s="153">
        <v>4</v>
      </c>
      <c r="I144" s="154"/>
      <c r="L144" s="150"/>
      <c r="M144" s="155"/>
      <c r="T144" s="156"/>
      <c r="AT144" s="151" t="s">
        <v>258</v>
      </c>
      <c r="AU144" s="151" t="s">
        <v>81</v>
      </c>
      <c r="AV144" s="12" t="s">
        <v>81</v>
      </c>
      <c r="AW144" s="12" t="s">
        <v>32</v>
      </c>
      <c r="AX144" s="12" t="s">
        <v>79</v>
      </c>
      <c r="AY144" s="151" t="s">
        <v>134</v>
      </c>
    </row>
    <row r="145" spans="2:65" s="11" customFormat="1" ht="22.9" customHeight="1">
      <c r="B145" s="115"/>
      <c r="D145" s="116" t="s">
        <v>70</v>
      </c>
      <c r="E145" s="125" t="s">
        <v>340</v>
      </c>
      <c r="F145" s="125" t="s">
        <v>341</v>
      </c>
      <c r="I145" s="118"/>
      <c r="J145" s="126">
        <f>BK145</f>
        <v>0</v>
      </c>
      <c r="L145" s="115"/>
      <c r="M145" s="120"/>
      <c r="P145" s="121">
        <f>SUM(P146:P187)</f>
        <v>0</v>
      </c>
      <c r="R145" s="121">
        <f>SUM(R146:R187)</f>
        <v>0</v>
      </c>
      <c r="T145" s="122">
        <f>SUM(T146:T187)</f>
        <v>0</v>
      </c>
      <c r="AR145" s="116" t="s">
        <v>79</v>
      </c>
      <c r="AT145" s="123" t="s">
        <v>70</v>
      </c>
      <c r="AU145" s="123" t="s">
        <v>79</v>
      </c>
      <c r="AY145" s="116" t="s">
        <v>134</v>
      </c>
      <c r="BK145" s="124">
        <f>SUM(BK146:BK187)</f>
        <v>0</v>
      </c>
    </row>
    <row r="146" spans="2:65" s="1" customFormat="1" ht="24.2" customHeight="1">
      <c r="B146" s="127"/>
      <c r="C146" s="128" t="s">
        <v>233</v>
      </c>
      <c r="D146" s="128" t="s">
        <v>137</v>
      </c>
      <c r="E146" s="129" t="s">
        <v>342</v>
      </c>
      <c r="F146" s="130" t="s">
        <v>343</v>
      </c>
      <c r="G146" s="131" t="s">
        <v>313</v>
      </c>
      <c r="H146" s="132">
        <v>123.90300000000001</v>
      </c>
      <c r="I146" s="133"/>
      <c r="J146" s="134">
        <f>ROUND(I146*H146,2)</f>
        <v>0</v>
      </c>
      <c r="K146" s="130" t="s">
        <v>141</v>
      </c>
      <c r="L146" s="32"/>
      <c r="M146" s="135" t="s">
        <v>3</v>
      </c>
      <c r="N146" s="136" t="s">
        <v>42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157</v>
      </c>
      <c r="AT146" s="139" t="s">
        <v>137</v>
      </c>
      <c r="AU146" s="139" t="s">
        <v>81</v>
      </c>
      <c r="AY146" s="17" t="s">
        <v>134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79</v>
      </c>
      <c r="BK146" s="140">
        <f>ROUND(I146*H146,2)</f>
        <v>0</v>
      </c>
      <c r="BL146" s="17" t="s">
        <v>157</v>
      </c>
      <c r="BM146" s="139" t="s">
        <v>446</v>
      </c>
    </row>
    <row r="147" spans="2:65" s="1" customFormat="1">
      <c r="B147" s="32"/>
      <c r="D147" s="141" t="s">
        <v>144</v>
      </c>
      <c r="F147" s="142" t="s">
        <v>345</v>
      </c>
      <c r="I147" s="143"/>
      <c r="L147" s="32"/>
      <c r="M147" s="144"/>
      <c r="T147" s="53"/>
      <c r="AT147" s="17" t="s">
        <v>144</v>
      </c>
      <c r="AU147" s="17" t="s">
        <v>81</v>
      </c>
    </row>
    <row r="148" spans="2:65" s="12" customFormat="1">
      <c r="B148" s="150"/>
      <c r="D148" s="145" t="s">
        <v>258</v>
      </c>
      <c r="E148" s="151" t="s">
        <v>3</v>
      </c>
      <c r="F148" s="152" t="s">
        <v>447</v>
      </c>
      <c r="H148" s="153">
        <v>35.872</v>
      </c>
      <c r="I148" s="154"/>
      <c r="L148" s="150"/>
      <c r="M148" s="155"/>
      <c r="T148" s="156"/>
      <c r="AT148" s="151" t="s">
        <v>258</v>
      </c>
      <c r="AU148" s="151" t="s">
        <v>81</v>
      </c>
      <c r="AV148" s="12" t="s">
        <v>81</v>
      </c>
      <c r="AW148" s="12" t="s">
        <v>32</v>
      </c>
      <c r="AX148" s="12" t="s">
        <v>71</v>
      </c>
      <c r="AY148" s="151" t="s">
        <v>134</v>
      </c>
    </row>
    <row r="149" spans="2:65" s="12" customFormat="1">
      <c r="B149" s="150"/>
      <c r="D149" s="145" t="s">
        <v>258</v>
      </c>
      <c r="E149" s="151" t="s">
        <v>3</v>
      </c>
      <c r="F149" s="152" t="s">
        <v>448</v>
      </c>
      <c r="H149" s="153">
        <v>16.193000000000001</v>
      </c>
      <c r="I149" s="154"/>
      <c r="L149" s="150"/>
      <c r="M149" s="155"/>
      <c r="T149" s="156"/>
      <c r="AT149" s="151" t="s">
        <v>258</v>
      </c>
      <c r="AU149" s="151" t="s">
        <v>81</v>
      </c>
      <c r="AV149" s="12" t="s">
        <v>81</v>
      </c>
      <c r="AW149" s="12" t="s">
        <v>32</v>
      </c>
      <c r="AX149" s="12" t="s">
        <v>71</v>
      </c>
      <c r="AY149" s="151" t="s">
        <v>134</v>
      </c>
    </row>
    <row r="150" spans="2:65" s="12" customFormat="1">
      <c r="B150" s="150"/>
      <c r="D150" s="145" t="s">
        <v>258</v>
      </c>
      <c r="E150" s="151" t="s">
        <v>3</v>
      </c>
      <c r="F150" s="152" t="s">
        <v>449</v>
      </c>
      <c r="H150" s="153">
        <v>58.015000000000001</v>
      </c>
      <c r="I150" s="154"/>
      <c r="L150" s="150"/>
      <c r="M150" s="155"/>
      <c r="T150" s="156"/>
      <c r="AT150" s="151" t="s">
        <v>258</v>
      </c>
      <c r="AU150" s="151" t="s">
        <v>81</v>
      </c>
      <c r="AV150" s="12" t="s">
        <v>81</v>
      </c>
      <c r="AW150" s="12" t="s">
        <v>32</v>
      </c>
      <c r="AX150" s="12" t="s">
        <v>71</v>
      </c>
      <c r="AY150" s="151" t="s">
        <v>134</v>
      </c>
    </row>
    <row r="151" spans="2:65" s="12" customFormat="1">
      <c r="B151" s="150"/>
      <c r="D151" s="145" t="s">
        <v>258</v>
      </c>
      <c r="E151" s="151" t="s">
        <v>3</v>
      </c>
      <c r="F151" s="152" t="s">
        <v>450</v>
      </c>
      <c r="H151" s="153">
        <v>7.851</v>
      </c>
      <c r="I151" s="154"/>
      <c r="L151" s="150"/>
      <c r="M151" s="155"/>
      <c r="T151" s="156"/>
      <c r="AT151" s="151" t="s">
        <v>258</v>
      </c>
      <c r="AU151" s="151" t="s">
        <v>81</v>
      </c>
      <c r="AV151" s="12" t="s">
        <v>81</v>
      </c>
      <c r="AW151" s="12" t="s">
        <v>32</v>
      </c>
      <c r="AX151" s="12" t="s">
        <v>71</v>
      </c>
      <c r="AY151" s="151" t="s">
        <v>134</v>
      </c>
    </row>
    <row r="152" spans="2:65" s="12" customFormat="1">
      <c r="B152" s="150"/>
      <c r="D152" s="145" t="s">
        <v>258</v>
      </c>
      <c r="E152" s="151" t="s">
        <v>3</v>
      </c>
      <c r="F152" s="152" t="s">
        <v>451</v>
      </c>
      <c r="H152" s="153">
        <v>5.9720000000000004</v>
      </c>
      <c r="I152" s="154"/>
      <c r="L152" s="150"/>
      <c r="M152" s="155"/>
      <c r="T152" s="156"/>
      <c r="AT152" s="151" t="s">
        <v>258</v>
      </c>
      <c r="AU152" s="151" t="s">
        <v>81</v>
      </c>
      <c r="AV152" s="12" t="s">
        <v>81</v>
      </c>
      <c r="AW152" s="12" t="s">
        <v>32</v>
      </c>
      <c r="AX152" s="12" t="s">
        <v>71</v>
      </c>
      <c r="AY152" s="151" t="s">
        <v>134</v>
      </c>
    </row>
    <row r="153" spans="2:65" s="13" customFormat="1">
      <c r="B153" s="157"/>
      <c r="D153" s="145" t="s">
        <v>258</v>
      </c>
      <c r="E153" s="158" t="s">
        <v>3</v>
      </c>
      <c r="F153" s="159" t="s">
        <v>291</v>
      </c>
      <c r="H153" s="160">
        <v>123.90299999999999</v>
      </c>
      <c r="I153" s="161"/>
      <c r="L153" s="157"/>
      <c r="M153" s="162"/>
      <c r="T153" s="163"/>
      <c r="AT153" s="158" t="s">
        <v>258</v>
      </c>
      <c r="AU153" s="158" t="s">
        <v>81</v>
      </c>
      <c r="AV153" s="13" t="s">
        <v>157</v>
      </c>
      <c r="AW153" s="13" t="s">
        <v>32</v>
      </c>
      <c r="AX153" s="13" t="s">
        <v>79</v>
      </c>
      <c r="AY153" s="158" t="s">
        <v>134</v>
      </c>
    </row>
    <row r="154" spans="2:65" s="1" customFormat="1" ht="24.2" customHeight="1">
      <c r="B154" s="127"/>
      <c r="C154" s="128" t="s">
        <v>238</v>
      </c>
      <c r="D154" s="128" t="s">
        <v>137</v>
      </c>
      <c r="E154" s="129" t="s">
        <v>353</v>
      </c>
      <c r="F154" s="130" t="s">
        <v>354</v>
      </c>
      <c r="G154" s="131" t="s">
        <v>313</v>
      </c>
      <c r="H154" s="132">
        <v>209.05699999999999</v>
      </c>
      <c r="I154" s="133"/>
      <c r="J154" s="134">
        <f>ROUND(I154*H154,2)</f>
        <v>0</v>
      </c>
      <c r="K154" s="130" t="s">
        <v>141</v>
      </c>
      <c r="L154" s="32"/>
      <c r="M154" s="135" t="s">
        <v>3</v>
      </c>
      <c r="N154" s="136" t="s">
        <v>42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157</v>
      </c>
      <c r="AT154" s="139" t="s">
        <v>137</v>
      </c>
      <c r="AU154" s="139" t="s">
        <v>81</v>
      </c>
      <c r="AY154" s="17" t="s">
        <v>134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79</v>
      </c>
      <c r="BK154" s="140">
        <f>ROUND(I154*H154,2)</f>
        <v>0</v>
      </c>
      <c r="BL154" s="17" t="s">
        <v>157</v>
      </c>
      <c r="BM154" s="139" t="s">
        <v>452</v>
      </c>
    </row>
    <row r="155" spans="2:65" s="1" customFormat="1">
      <c r="B155" s="32"/>
      <c r="D155" s="141" t="s">
        <v>144</v>
      </c>
      <c r="F155" s="142" t="s">
        <v>356</v>
      </c>
      <c r="I155" s="143"/>
      <c r="L155" s="32"/>
      <c r="M155" s="144"/>
      <c r="T155" s="53"/>
      <c r="AT155" s="17" t="s">
        <v>144</v>
      </c>
      <c r="AU155" s="17" t="s">
        <v>81</v>
      </c>
    </row>
    <row r="156" spans="2:65" s="12" customFormat="1">
      <c r="B156" s="150"/>
      <c r="D156" s="145" t="s">
        <v>258</v>
      </c>
      <c r="E156" s="151" t="s">
        <v>3</v>
      </c>
      <c r="F156" s="152" t="s">
        <v>453</v>
      </c>
      <c r="H156" s="153">
        <v>201.36500000000001</v>
      </c>
      <c r="I156" s="154"/>
      <c r="L156" s="150"/>
      <c r="M156" s="155"/>
      <c r="T156" s="156"/>
      <c r="AT156" s="151" t="s">
        <v>258</v>
      </c>
      <c r="AU156" s="151" t="s">
        <v>81</v>
      </c>
      <c r="AV156" s="12" t="s">
        <v>81</v>
      </c>
      <c r="AW156" s="12" t="s">
        <v>32</v>
      </c>
      <c r="AX156" s="12" t="s">
        <v>71</v>
      </c>
      <c r="AY156" s="151" t="s">
        <v>134</v>
      </c>
    </row>
    <row r="157" spans="2:65" s="12" customFormat="1">
      <c r="B157" s="150"/>
      <c r="D157" s="145" t="s">
        <v>258</v>
      </c>
      <c r="E157" s="151" t="s">
        <v>3</v>
      </c>
      <c r="F157" s="152" t="s">
        <v>454</v>
      </c>
      <c r="H157" s="153">
        <v>7.6920000000000002</v>
      </c>
      <c r="I157" s="154"/>
      <c r="L157" s="150"/>
      <c r="M157" s="155"/>
      <c r="T157" s="156"/>
      <c r="AT157" s="151" t="s">
        <v>258</v>
      </c>
      <c r="AU157" s="151" t="s">
        <v>81</v>
      </c>
      <c r="AV157" s="12" t="s">
        <v>81</v>
      </c>
      <c r="AW157" s="12" t="s">
        <v>32</v>
      </c>
      <c r="AX157" s="12" t="s">
        <v>71</v>
      </c>
      <c r="AY157" s="151" t="s">
        <v>134</v>
      </c>
    </row>
    <row r="158" spans="2:65" s="13" customFormat="1">
      <c r="B158" s="157"/>
      <c r="D158" s="145" t="s">
        <v>258</v>
      </c>
      <c r="E158" s="158" t="s">
        <v>3</v>
      </c>
      <c r="F158" s="159" t="s">
        <v>291</v>
      </c>
      <c r="H158" s="160">
        <v>209.05700000000002</v>
      </c>
      <c r="I158" s="161"/>
      <c r="L158" s="157"/>
      <c r="M158" s="162"/>
      <c r="T158" s="163"/>
      <c r="AT158" s="158" t="s">
        <v>258</v>
      </c>
      <c r="AU158" s="158" t="s">
        <v>81</v>
      </c>
      <c r="AV158" s="13" t="s">
        <v>157</v>
      </c>
      <c r="AW158" s="13" t="s">
        <v>32</v>
      </c>
      <c r="AX158" s="13" t="s">
        <v>79</v>
      </c>
      <c r="AY158" s="158" t="s">
        <v>134</v>
      </c>
    </row>
    <row r="159" spans="2:65" s="1" customFormat="1" ht="24.2" customHeight="1">
      <c r="B159" s="127"/>
      <c r="C159" s="128" t="s">
        <v>352</v>
      </c>
      <c r="D159" s="128" t="s">
        <v>137</v>
      </c>
      <c r="E159" s="129" t="s">
        <v>359</v>
      </c>
      <c r="F159" s="130" t="s">
        <v>360</v>
      </c>
      <c r="G159" s="131" t="s">
        <v>313</v>
      </c>
      <c r="H159" s="132">
        <v>209.05699999999999</v>
      </c>
      <c r="I159" s="133"/>
      <c r="J159" s="134">
        <f>ROUND(I159*H159,2)</f>
        <v>0</v>
      </c>
      <c r="K159" s="130" t="s">
        <v>141</v>
      </c>
      <c r="L159" s="32"/>
      <c r="M159" s="135" t="s">
        <v>3</v>
      </c>
      <c r="N159" s="136" t="s">
        <v>42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157</v>
      </c>
      <c r="AT159" s="139" t="s">
        <v>137</v>
      </c>
      <c r="AU159" s="139" t="s">
        <v>81</v>
      </c>
      <c r="AY159" s="17" t="s">
        <v>134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79</v>
      </c>
      <c r="BK159" s="140">
        <f>ROUND(I159*H159,2)</f>
        <v>0</v>
      </c>
      <c r="BL159" s="17" t="s">
        <v>157</v>
      </c>
      <c r="BM159" s="139" t="s">
        <v>455</v>
      </c>
    </row>
    <row r="160" spans="2:65" s="1" customFormat="1">
      <c r="B160" s="32"/>
      <c r="D160" s="141" t="s">
        <v>144</v>
      </c>
      <c r="F160" s="142" t="s">
        <v>362</v>
      </c>
      <c r="I160" s="143"/>
      <c r="L160" s="32"/>
      <c r="M160" s="144"/>
      <c r="T160" s="53"/>
      <c r="AT160" s="17" t="s">
        <v>144</v>
      </c>
      <c r="AU160" s="17" t="s">
        <v>81</v>
      </c>
    </row>
    <row r="161" spans="2:65" s="12" customFormat="1">
      <c r="B161" s="150"/>
      <c r="D161" s="145" t="s">
        <v>258</v>
      </c>
      <c r="E161" s="151" t="s">
        <v>3</v>
      </c>
      <c r="F161" s="152" t="s">
        <v>453</v>
      </c>
      <c r="H161" s="153">
        <v>201.36500000000001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71</v>
      </c>
      <c r="AY161" s="151" t="s">
        <v>134</v>
      </c>
    </row>
    <row r="162" spans="2:65" s="12" customFormat="1">
      <c r="B162" s="150"/>
      <c r="D162" s="145" t="s">
        <v>258</v>
      </c>
      <c r="E162" s="151" t="s">
        <v>3</v>
      </c>
      <c r="F162" s="152" t="s">
        <v>454</v>
      </c>
      <c r="H162" s="153">
        <v>7.6920000000000002</v>
      </c>
      <c r="I162" s="154"/>
      <c r="L162" s="150"/>
      <c r="M162" s="155"/>
      <c r="T162" s="156"/>
      <c r="AT162" s="151" t="s">
        <v>258</v>
      </c>
      <c r="AU162" s="151" t="s">
        <v>81</v>
      </c>
      <c r="AV162" s="12" t="s">
        <v>81</v>
      </c>
      <c r="AW162" s="12" t="s">
        <v>32</v>
      </c>
      <c r="AX162" s="12" t="s">
        <v>71</v>
      </c>
      <c r="AY162" s="151" t="s">
        <v>134</v>
      </c>
    </row>
    <row r="163" spans="2:65" s="13" customFormat="1">
      <c r="B163" s="157"/>
      <c r="D163" s="145" t="s">
        <v>258</v>
      </c>
      <c r="E163" s="158" t="s">
        <v>3</v>
      </c>
      <c r="F163" s="159" t="s">
        <v>291</v>
      </c>
      <c r="H163" s="160">
        <v>209.05700000000002</v>
      </c>
      <c r="I163" s="161"/>
      <c r="L163" s="157"/>
      <c r="M163" s="162"/>
      <c r="T163" s="163"/>
      <c r="AT163" s="158" t="s">
        <v>258</v>
      </c>
      <c r="AU163" s="158" t="s">
        <v>81</v>
      </c>
      <c r="AV163" s="13" t="s">
        <v>157</v>
      </c>
      <c r="AW163" s="13" t="s">
        <v>32</v>
      </c>
      <c r="AX163" s="13" t="s">
        <v>79</v>
      </c>
      <c r="AY163" s="158" t="s">
        <v>134</v>
      </c>
    </row>
    <row r="164" spans="2:65" s="1" customFormat="1" ht="24.2" customHeight="1">
      <c r="B164" s="127"/>
      <c r="C164" s="128" t="s">
        <v>358</v>
      </c>
      <c r="D164" s="128" t="s">
        <v>137</v>
      </c>
      <c r="E164" s="129" t="s">
        <v>364</v>
      </c>
      <c r="F164" s="130" t="s">
        <v>365</v>
      </c>
      <c r="G164" s="131" t="s">
        <v>313</v>
      </c>
      <c r="H164" s="132">
        <v>123.90300000000001</v>
      </c>
      <c r="I164" s="133"/>
      <c r="J164" s="134">
        <f>ROUND(I164*H164,2)</f>
        <v>0</v>
      </c>
      <c r="K164" s="130" t="s">
        <v>141</v>
      </c>
      <c r="L164" s="32"/>
      <c r="M164" s="135" t="s">
        <v>3</v>
      </c>
      <c r="N164" s="136" t="s">
        <v>42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157</v>
      </c>
      <c r="AT164" s="139" t="s">
        <v>137</v>
      </c>
      <c r="AU164" s="139" t="s">
        <v>81</v>
      </c>
      <c r="AY164" s="17" t="s">
        <v>134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79</v>
      </c>
      <c r="BK164" s="140">
        <f>ROUND(I164*H164,2)</f>
        <v>0</v>
      </c>
      <c r="BL164" s="17" t="s">
        <v>157</v>
      </c>
      <c r="BM164" s="139" t="s">
        <v>456</v>
      </c>
    </row>
    <row r="165" spans="2:65" s="1" customFormat="1">
      <c r="B165" s="32"/>
      <c r="D165" s="141" t="s">
        <v>144</v>
      </c>
      <c r="F165" s="142" t="s">
        <v>367</v>
      </c>
      <c r="I165" s="143"/>
      <c r="L165" s="32"/>
      <c r="M165" s="144"/>
      <c r="T165" s="53"/>
      <c r="AT165" s="17" t="s">
        <v>144</v>
      </c>
      <c r="AU165" s="17" t="s">
        <v>81</v>
      </c>
    </row>
    <row r="166" spans="2:65" s="12" customFormat="1">
      <c r="B166" s="150"/>
      <c r="D166" s="145" t="s">
        <v>258</v>
      </c>
      <c r="E166" s="151" t="s">
        <v>3</v>
      </c>
      <c r="F166" s="152" t="s">
        <v>447</v>
      </c>
      <c r="H166" s="153">
        <v>35.872</v>
      </c>
      <c r="I166" s="154"/>
      <c r="L166" s="150"/>
      <c r="M166" s="155"/>
      <c r="T166" s="156"/>
      <c r="AT166" s="151" t="s">
        <v>258</v>
      </c>
      <c r="AU166" s="151" t="s">
        <v>81</v>
      </c>
      <c r="AV166" s="12" t="s">
        <v>81</v>
      </c>
      <c r="AW166" s="12" t="s">
        <v>32</v>
      </c>
      <c r="AX166" s="12" t="s">
        <v>71</v>
      </c>
      <c r="AY166" s="151" t="s">
        <v>134</v>
      </c>
    </row>
    <row r="167" spans="2:65" s="12" customFormat="1">
      <c r="B167" s="150"/>
      <c r="D167" s="145" t="s">
        <v>258</v>
      </c>
      <c r="E167" s="151" t="s">
        <v>3</v>
      </c>
      <c r="F167" s="152" t="s">
        <v>448</v>
      </c>
      <c r="H167" s="153">
        <v>16.193000000000001</v>
      </c>
      <c r="I167" s="154"/>
      <c r="L167" s="150"/>
      <c r="M167" s="155"/>
      <c r="T167" s="156"/>
      <c r="AT167" s="151" t="s">
        <v>258</v>
      </c>
      <c r="AU167" s="151" t="s">
        <v>81</v>
      </c>
      <c r="AV167" s="12" t="s">
        <v>81</v>
      </c>
      <c r="AW167" s="12" t="s">
        <v>32</v>
      </c>
      <c r="AX167" s="12" t="s">
        <v>71</v>
      </c>
      <c r="AY167" s="151" t="s">
        <v>134</v>
      </c>
    </row>
    <row r="168" spans="2:65" s="12" customFormat="1">
      <c r="B168" s="150"/>
      <c r="D168" s="145" t="s">
        <v>258</v>
      </c>
      <c r="E168" s="151" t="s">
        <v>3</v>
      </c>
      <c r="F168" s="152" t="s">
        <v>449</v>
      </c>
      <c r="H168" s="153">
        <v>58.015000000000001</v>
      </c>
      <c r="I168" s="154"/>
      <c r="L168" s="150"/>
      <c r="M168" s="155"/>
      <c r="T168" s="156"/>
      <c r="AT168" s="151" t="s">
        <v>258</v>
      </c>
      <c r="AU168" s="151" t="s">
        <v>81</v>
      </c>
      <c r="AV168" s="12" t="s">
        <v>81</v>
      </c>
      <c r="AW168" s="12" t="s">
        <v>32</v>
      </c>
      <c r="AX168" s="12" t="s">
        <v>71</v>
      </c>
      <c r="AY168" s="151" t="s">
        <v>134</v>
      </c>
    </row>
    <row r="169" spans="2:65" s="12" customFormat="1">
      <c r="B169" s="150"/>
      <c r="D169" s="145" t="s">
        <v>258</v>
      </c>
      <c r="E169" s="151" t="s">
        <v>3</v>
      </c>
      <c r="F169" s="152" t="s">
        <v>450</v>
      </c>
      <c r="H169" s="153">
        <v>7.851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71</v>
      </c>
      <c r="AY169" s="151" t="s">
        <v>134</v>
      </c>
    </row>
    <row r="170" spans="2:65" s="12" customFormat="1">
      <c r="B170" s="150"/>
      <c r="D170" s="145" t="s">
        <v>258</v>
      </c>
      <c r="E170" s="151" t="s">
        <v>3</v>
      </c>
      <c r="F170" s="152" t="s">
        <v>451</v>
      </c>
      <c r="H170" s="153">
        <v>5.9720000000000004</v>
      </c>
      <c r="I170" s="154"/>
      <c r="L170" s="150"/>
      <c r="M170" s="155"/>
      <c r="T170" s="156"/>
      <c r="AT170" s="151" t="s">
        <v>258</v>
      </c>
      <c r="AU170" s="151" t="s">
        <v>81</v>
      </c>
      <c r="AV170" s="12" t="s">
        <v>81</v>
      </c>
      <c r="AW170" s="12" t="s">
        <v>32</v>
      </c>
      <c r="AX170" s="12" t="s">
        <v>71</v>
      </c>
      <c r="AY170" s="151" t="s">
        <v>134</v>
      </c>
    </row>
    <row r="171" spans="2:65" s="13" customFormat="1">
      <c r="B171" s="157"/>
      <c r="D171" s="145" t="s">
        <v>258</v>
      </c>
      <c r="E171" s="158" t="s">
        <v>3</v>
      </c>
      <c r="F171" s="159" t="s">
        <v>291</v>
      </c>
      <c r="H171" s="160">
        <v>123.90299999999999</v>
      </c>
      <c r="I171" s="161"/>
      <c r="L171" s="157"/>
      <c r="M171" s="162"/>
      <c r="T171" s="163"/>
      <c r="AT171" s="158" t="s">
        <v>258</v>
      </c>
      <c r="AU171" s="158" t="s">
        <v>81</v>
      </c>
      <c r="AV171" s="13" t="s">
        <v>157</v>
      </c>
      <c r="AW171" s="13" t="s">
        <v>32</v>
      </c>
      <c r="AX171" s="13" t="s">
        <v>79</v>
      </c>
      <c r="AY171" s="158" t="s">
        <v>134</v>
      </c>
    </row>
    <row r="172" spans="2:65" s="1" customFormat="1" ht="24.2" customHeight="1">
      <c r="B172" s="127"/>
      <c r="C172" s="128" t="s">
        <v>8</v>
      </c>
      <c r="D172" s="128" t="s">
        <v>137</v>
      </c>
      <c r="E172" s="129" t="s">
        <v>369</v>
      </c>
      <c r="F172" s="130" t="s">
        <v>360</v>
      </c>
      <c r="G172" s="131" t="s">
        <v>313</v>
      </c>
      <c r="H172" s="132">
        <v>123.90300000000001</v>
      </c>
      <c r="I172" s="133"/>
      <c r="J172" s="134">
        <f>ROUND(I172*H172,2)</f>
        <v>0</v>
      </c>
      <c r="K172" s="130" t="s">
        <v>141</v>
      </c>
      <c r="L172" s="32"/>
      <c r="M172" s="135" t="s">
        <v>3</v>
      </c>
      <c r="N172" s="136" t="s">
        <v>42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157</v>
      </c>
      <c r="AT172" s="139" t="s">
        <v>137</v>
      </c>
      <c r="AU172" s="139" t="s">
        <v>81</v>
      </c>
      <c r="AY172" s="17" t="s">
        <v>134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79</v>
      </c>
      <c r="BK172" s="140">
        <f>ROUND(I172*H172,2)</f>
        <v>0</v>
      </c>
      <c r="BL172" s="17" t="s">
        <v>157</v>
      </c>
      <c r="BM172" s="139" t="s">
        <v>457</v>
      </c>
    </row>
    <row r="173" spans="2:65" s="1" customFormat="1">
      <c r="B173" s="32"/>
      <c r="D173" s="141" t="s">
        <v>144</v>
      </c>
      <c r="F173" s="142" t="s">
        <v>371</v>
      </c>
      <c r="I173" s="143"/>
      <c r="L173" s="32"/>
      <c r="M173" s="144"/>
      <c r="T173" s="53"/>
      <c r="AT173" s="17" t="s">
        <v>144</v>
      </c>
      <c r="AU173" s="17" t="s">
        <v>81</v>
      </c>
    </row>
    <row r="174" spans="2:65" s="12" customFormat="1">
      <c r="B174" s="150"/>
      <c r="D174" s="145" t="s">
        <v>258</v>
      </c>
      <c r="E174" s="151" t="s">
        <v>3</v>
      </c>
      <c r="F174" s="152" t="s">
        <v>447</v>
      </c>
      <c r="H174" s="153">
        <v>35.872</v>
      </c>
      <c r="I174" s="154"/>
      <c r="L174" s="150"/>
      <c r="M174" s="155"/>
      <c r="T174" s="156"/>
      <c r="AT174" s="151" t="s">
        <v>258</v>
      </c>
      <c r="AU174" s="151" t="s">
        <v>81</v>
      </c>
      <c r="AV174" s="12" t="s">
        <v>81</v>
      </c>
      <c r="AW174" s="12" t="s">
        <v>32</v>
      </c>
      <c r="AX174" s="12" t="s">
        <v>71</v>
      </c>
      <c r="AY174" s="151" t="s">
        <v>134</v>
      </c>
    </row>
    <row r="175" spans="2:65" s="12" customFormat="1">
      <c r="B175" s="150"/>
      <c r="D175" s="145" t="s">
        <v>258</v>
      </c>
      <c r="E175" s="151" t="s">
        <v>3</v>
      </c>
      <c r="F175" s="152" t="s">
        <v>448</v>
      </c>
      <c r="H175" s="153">
        <v>16.193000000000001</v>
      </c>
      <c r="I175" s="154"/>
      <c r="L175" s="150"/>
      <c r="M175" s="155"/>
      <c r="T175" s="156"/>
      <c r="AT175" s="151" t="s">
        <v>258</v>
      </c>
      <c r="AU175" s="151" t="s">
        <v>81</v>
      </c>
      <c r="AV175" s="12" t="s">
        <v>81</v>
      </c>
      <c r="AW175" s="12" t="s">
        <v>32</v>
      </c>
      <c r="AX175" s="12" t="s">
        <v>71</v>
      </c>
      <c r="AY175" s="151" t="s">
        <v>134</v>
      </c>
    </row>
    <row r="176" spans="2:65" s="12" customFormat="1">
      <c r="B176" s="150"/>
      <c r="D176" s="145" t="s">
        <v>258</v>
      </c>
      <c r="E176" s="151" t="s">
        <v>3</v>
      </c>
      <c r="F176" s="152" t="s">
        <v>449</v>
      </c>
      <c r="H176" s="153">
        <v>58.015000000000001</v>
      </c>
      <c r="I176" s="154"/>
      <c r="L176" s="150"/>
      <c r="M176" s="155"/>
      <c r="T176" s="156"/>
      <c r="AT176" s="151" t="s">
        <v>258</v>
      </c>
      <c r="AU176" s="151" t="s">
        <v>81</v>
      </c>
      <c r="AV176" s="12" t="s">
        <v>81</v>
      </c>
      <c r="AW176" s="12" t="s">
        <v>32</v>
      </c>
      <c r="AX176" s="12" t="s">
        <v>71</v>
      </c>
      <c r="AY176" s="151" t="s">
        <v>134</v>
      </c>
    </row>
    <row r="177" spans="2:65" s="12" customFormat="1">
      <c r="B177" s="150"/>
      <c r="D177" s="145" t="s">
        <v>258</v>
      </c>
      <c r="E177" s="151" t="s">
        <v>3</v>
      </c>
      <c r="F177" s="152" t="s">
        <v>450</v>
      </c>
      <c r="H177" s="153">
        <v>7.851</v>
      </c>
      <c r="I177" s="154"/>
      <c r="L177" s="150"/>
      <c r="M177" s="155"/>
      <c r="T177" s="156"/>
      <c r="AT177" s="151" t="s">
        <v>258</v>
      </c>
      <c r="AU177" s="151" t="s">
        <v>81</v>
      </c>
      <c r="AV177" s="12" t="s">
        <v>81</v>
      </c>
      <c r="AW177" s="12" t="s">
        <v>32</v>
      </c>
      <c r="AX177" s="12" t="s">
        <v>71</v>
      </c>
      <c r="AY177" s="151" t="s">
        <v>134</v>
      </c>
    </row>
    <row r="178" spans="2:65" s="12" customFormat="1">
      <c r="B178" s="150"/>
      <c r="D178" s="145" t="s">
        <v>258</v>
      </c>
      <c r="E178" s="151" t="s">
        <v>3</v>
      </c>
      <c r="F178" s="152" t="s">
        <v>451</v>
      </c>
      <c r="H178" s="153">
        <v>5.9720000000000004</v>
      </c>
      <c r="I178" s="154"/>
      <c r="L178" s="150"/>
      <c r="M178" s="155"/>
      <c r="T178" s="156"/>
      <c r="AT178" s="151" t="s">
        <v>258</v>
      </c>
      <c r="AU178" s="151" t="s">
        <v>81</v>
      </c>
      <c r="AV178" s="12" t="s">
        <v>81</v>
      </c>
      <c r="AW178" s="12" t="s">
        <v>32</v>
      </c>
      <c r="AX178" s="12" t="s">
        <v>71</v>
      </c>
      <c r="AY178" s="151" t="s">
        <v>134</v>
      </c>
    </row>
    <row r="179" spans="2:65" s="13" customFormat="1">
      <c r="B179" s="157"/>
      <c r="D179" s="145" t="s">
        <v>258</v>
      </c>
      <c r="E179" s="158" t="s">
        <v>3</v>
      </c>
      <c r="F179" s="159" t="s">
        <v>291</v>
      </c>
      <c r="H179" s="160">
        <v>123.90299999999999</v>
      </c>
      <c r="I179" s="161"/>
      <c r="L179" s="157"/>
      <c r="M179" s="162"/>
      <c r="T179" s="163"/>
      <c r="AT179" s="158" t="s">
        <v>258</v>
      </c>
      <c r="AU179" s="158" t="s">
        <v>81</v>
      </c>
      <c r="AV179" s="13" t="s">
        <v>157</v>
      </c>
      <c r="AW179" s="13" t="s">
        <v>32</v>
      </c>
      <c r="AX179" s="13" t="s">
        <v>79</v>
      </c>
      <c r="AY179" s="158" t="s">
        <v>134</v>
      </c>
    </row>
    <row r="180" spans="2:65" s="1" customFormat="1" ht="16.5" customHeight="1">
      <c r="B180" s="127"/>
      <c r="C180" s="128" t="s">
        <v>368</v>
      </c>
      <c r="D180" s="128" t="s">
        <v>137</v>
      </c>
      <c r="E180" s="129" t="s">
        <v>374</v>
      </c>
      <c r="F180" s="130" t="s">
        <v>375</v>
      </c>
      <c r="G180" s="131" t="s">
        <v>313</v>
      </c>
      <c r="H180" s="132">
        <v>332.96</v>
      </c>
      <c r="I180" s="133"/>
      <c r="J180" s="134">
        <f>ROUND(I180*H180,2)</f>
        <v>0</v>
      </c>
      <c r="K180" s="130" t="s">
        <v>141</v>
      </c>
      <c r="L180" s="32"/>
      <c r="M180" s="135" t="s">
        <v>3</v>
      </c>
      <c r="N180" s="136" t="s">
        <v>42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157</v>
      </c>
      <c r="AT180" s="139" t="s">
        <v>137</v>
      </c>
      <c r="AU180" s="139" t="s">
        <v>81</v>
      </c>
      <c r="AY180" s="17" t="s">
        <v>134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79</v>
      </c>
      <c r="BK180" s="140">
        <f>ROUND(I180*H180,2)</f>
        <v>0</v>
      </c>
      <c r="BL180" s="17" t="s">
        <v>157</v>
      </c>
      <c r="BM180" s="139" t="s">
        <v>458</v>
      </c>
    </row>
    <row r="181" spans="2:65" s="1" customFormat="1">
      <c r="B181" s="32"/>
      <c r="D181" s="141" t="s">
        <v>144</v>
      </c>
      <c r="F181" s="142" t="s">
        <v>377</v>
      </c>
      <c r="I181" s="143"/>
      <c r="L181" s="32"/>
      <c r="M181" s="144"/>
      <c r="T181" s="53"/>
      <c r="AT181" s="17" t="s">
        <v>144</v>
      </c>
      <c r="AU181" s="17" t="s">
        <v>81</v>
      </c>
    </row>
    <row r="182" spans="2:65" s="1" customFormat="1" ht="24.2" customHeight="1">
      <c r="B182" s="127"/>
      <c r="C182" s="128" t="s">
        <v>373</v>
      </c>
      <c r="D182" s="128" t="s">
        <v>137</v>
      </c>
      <c r="E182" s="129" t="s">
        <v>459</v>
      </c>
      <c r="F182" s="130" t="s">
        <v>460</v>
      </c>
      <c r="G182" s="131" t="s">
        <v>313</v>
      </c>
      <c r="H182" s="132">
        <v>7.6920000000000002</v>
      </c>
      <c r="I182" s="133"/>
      <c r="J182" s="134">
        <f>ROUND(I182*H182,2)</f>
        <v>0</v>
      </c>
      <c r="K182" s="130" t="s">
        <v>141</v>
      </c>
      <c r="L182" s="32"/>
      <c r="M182" s="135" t="s">
        <v>3</v>
      </c>
      <c r="N182" s="136" t="s">
        <v>42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157</v>
      </c>
      <c r="AT182" s="139" t="s">
        <v>137</v>
      </c>
      <c r="AU182" s="139" t="s">
        <v>81</v>
      </c>
      <c r="AY182" s="17" t="s">
        <v>134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7" t="s">
        <v>79</v>
      </c>
      <c r="BK182" s="140">
        <f>ROUND(I182*H182,2)</f>
        <v>0</v>
      </c>
      <c r="BL182" s="17" t="s">
        <v>157</v>
      </c>
      <c r="BM182" s="139" t="s">
        <v>461</v>
      </c>
    </row>
    <row r="183" spans="2:65" s="1" customFormat="1">
      <c r="B183" s="32"/>
      <c r="D183" s="141" t="s">
        <v>144</v>
      </c>
      <c r="F183" s="142" t="s">
        <v>462</v>
      </c>
      <c r="I183" s="143"/>
      <c r="L183" s="32"/>
      <c r="M183" s="144"/>
      <c r="T183" s="53"/>
      <c r="AT183" s="17" t="s">
        <v>144</v>
      </c>
      <c r="AU183" s="17" t="s">
        <v>81</v>
      </c>
    </row>
    <row r="184" spans="2:65" s="12" customFormat="1">
      <c r="B184" s="150"/>
      <c r="D184" s="145" t="s">
        <v>258</v>
      </c>
      <c r="E184" s="151" t="s">
        <v>3</v>
      </c>
      <c r="F184" s="152" t="s">
        <v>454</v>
      </c>
      <c r="H184" s="153">
        <v>7.6920000000000002</v>
      </c>
      <c r="I184" s="154"/>
      <c r="L184" s="150"/>
      <c r="M184" s="155"/>
      <c r="T184" s="156"/>
      <c r="AT184" s="151" t="s">
        <v>258</v>
      </c>
      <c r="AU184" s="151" t="s">
        <v>81</v>
      </c>
      <c r="AV184" s="12" t="s">
        <v>81</v>
      </c>
      <c r="AW184" s="12" t="s">
        <v>32</v>
      </c>
      <c r="AX184" s="12" t="s">
        <v>79</v>
      </c>
      <c r="AY184" s="151" t="s">
        <v>134</v>
      </c>
    </row>
    <row r="185" spans="2:65" s="1" customFormat="1" ht="24.2" customHeight="1">
      <c r="B185" s="127"/>
      <c r="C185" s="128" t="s">
        <v>378</v>
      </c>
      <c r="D185" s="128" t="s">
        <v>137</v>
      </c>
      <c r="E185" s="129" t="s">
        <v>379</v>
      </c>
      <c r="F185" s="130" t="s">
        <v>312</v>
      </c>
      <c r="G185" s="131" t="s">
        <v>313</v>
      </c>
      <c r="H185" s="132">
        <v>201.36500000000001</v>
      </c>
      <c r="I185" s="133"/>
      <c r="J185" s="134">
        <f>ROUND(I185*H185,2)</f>
        <v>0</v>
      </c>
      <c r="K185" s="130" t="s">
        <v>141</v>
      </c>
      <c r="L185" s="32"/>
      <c r="M185" s="135" t="s">
        <v>3</v>
      </c>
      <c r="N185" s="136" t="s">
        <v>42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157</v>
      </c>
      <c r="AT185" s="139" t="s">
        <v>137</v>
      </c>
      <c r="AU185" s="139" t="s">
        <v>81</v>
      </c>
      <c r="AY185" s="17" t="s">
        <v>134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79</v>
      </c>
      <c r="BK185" s="140">
        <f>ROUND(I185*H185,2)</f>
        <v>0</v>
      </c>
      <c r="BL185" s="17" t="s">
        <v>157</v>
      </c>
      <c r="BM185" s="139" t="s">
        <v>463</v>
      </c>
    </row>
    <row r="186" spans="2:65" s="1" customFormat="1">
      <c r="B186" s="32"/>
      <c r="D186" s="141" t="s">
        <v>144</v>
      </c>
      <c r="F186" s="142" t="s">
        <v>381</v>
      </c>
      <c r="I186" s="143"/>
      <c r="L186" s="32"/>
      <c r="M186" s="144"/>
      <c r="T186" s="53"/>
      <c r="AT186" s="17" t="s">
        <v>144</v>
      </c>
      <c r="AU186" s="17" t="s">
        <v>81</v>
      </c>
    </row>
    <row r="187" spans="2:65" s="12" customFormat="1">
      <c r="B187" s="150"/>
      <c r="D187" s="145" t="s">
        <v>258</v>
      </c>
      <c r="E187" s="151" t="s">
        <v>3</v>
      </c>
      <c r="F187" s="152" t="s">
        <v>453</v>
      </c>
      <c r="H187" s="153">
        <v>201.36500000000001</v>
      </c>
      <c r="I187" s="154"/>
      <c r="L187" s="150"/>
      <c r="M187" s="155"/>
      <c r="T187" s="156"/>
      <c r="AT187" s="151" t="s">
        <v>258</v>
      </c>
      <c r="AU187" s="151" t="s">
        <v>81</v>
      </c>
      <c r="AV187" s="12" t="s">
        <v>81</v>
      </c>
      <c r="AW187" s="12" t="s">
        <v>32</v>
      </c>
      <c r="AX187" s="12" t="s">
        <v>79</v>
      </c>
      <c r="AY187" s="151" t="s">
        <v>134</v>
      </c>
    </row>
    <row r="188" spans="2:65" s="11" customFormat="1" ht="25.9" customHeight="1">
      <c r="B188" s="115"/>
      <c r="D188" s="116" t="s">
        <v>70</v>
      </c>
      <c r="E188" s="117" t="s">
        <v>382</v>
      </c>
      <c r="F188" s="117" t="s">
        <v>383</v>
      </c>
      <c r="I188" s="118"/>
      <c r="J188" s="119">
        <f>BK188</f>
        <v>0</v>
      </c>
      <c r="L188" s="115"/>
      <c r="M188" s="120"/>
      <c r="P188" s="121">
        <f>P189</f>
        <v>0</v>
      </c>
      <c r="R188" s="121">
        <f>R189</f>
        <v>2.7456000000000004E-3</v>
      </c>
      <c r="T188" s="122">
        <f>T189</f>
        <v>0</v>
      </c>
      <c r="AR188" s="116" t="s">
        <v>81</v>
      </c>
      <c r="AT188" s="123" t="s">
        <v>70</v>
      </c>
      <c r="AU188" s="123" t="s">
        <v>71</v>
      </c>
      <c r="AY188" s="116" t="s">
        <v>134</v>
      </c>
      <c r="BK188" s="124">
        <f>BK189</f>
        <v>0</v>
      </c>
    </row>
    <row r="189" spans="2:65" s="11" customFormat="1" ht="22.9" customHeight="1">
      <c r="B189" s="115"/>
      <c r="D189" s="116" t="s">
        <v>70</v>
      </c>
      <c r="E189" s="125" t="s">
        <v>464</v>
      </c>
      <c r="F189" s="125" t="s">
        <v>465</v>
      </c>
      <c r="I189" s="118"/>
      <c r="J189" s="126">
        <f>BK189</f>
        <v>0</v>
      </c>
      <c r="L189" s="115"/>
      <c r="M189" s="120"/>
      <c r="P189" s="121">
        <f>SUM(P190:P192)</f>
        <v>0</v>
      </c>
      <c r="R189" s="121">
        <f>SUM(R190:R192)</f>
        <v>2.7456000000000004E-3</v>
      </c>
      <c r="T189" s="122">
        <f>SUM(T190:T192)</f>
        <v>0</v>
      </c>
      <c r="AR189" s="116" t="s">
        <v>81</v>
      </c>
      <c r="AT189" s="123" t="s">
        <v>70</v>
      </c>
      <c r="AU189" s="123" t="s">
        <v>79</v>
      </c>
      <c r="AY189" s="116" t="s">
        <v>134</v>
      </c>
      <c r="BK189" s="124">
        <f>SUM(BK190:BK192)</f>
        <v>0</v>
      </c>
    </row>
    <row r="190" spans="2:65" s="1" customFormat="1" ht="16.5" customHeight="1">
      <c r="B190" s="127"/>
      <c r="C190" s="128" t="s">
        <v>386</v>
      </c>
      <c r="D190" s="128" t="s">
        <v>137</v>
      </c>
      <c r="E190" s="129" t="s">
        <v>466</v>
      </c>
      <c r="F190" s="130" t="s">
        <v>467</v>
      </c>
      <c r="G190" s="131" t="s">
        <v>255</v>
      </c>
      <c r="H190" s="132">
        <v>24.96</v>
      </c>
      <c r="I190" s="133"/>
      <c r="J190" s="134">
        <f>ROUND(I190*H190,2)</f>
        <v>0</v>
      </c>
      <c r="K190" s="130" t="s">
        <v>141</v>
      </c>
      <c r="L190" s="32"/>
      <c r="M190" s="135" t="s">
        <v>3</v>
      </c>
      <c r="N190" s="136" t="s">
        <v>42</v>
      </c>
      <c r="P190" s="137">
        <f>O190*H190</f>
        <v>0</v>
      </c>
      <c r="Q190" s="137">
        <v>1.1E-4</v>
      </c>
      <c r="R190" s="137">
        <f>Q190*H190</f>
        <v>2.7456000000000004E-3</v>
      </c>
      <c r="S190" s="137">
        <v>0</v>
      </c>
      <c r="T190" s="138">
        <f>S190*H190</f>
        <v>0</v>
      </c>
      <c r="AR190" s="139" t="s">
        <v>226</v>
      </c>
      <c r="AT190" s="139" t="s">
        <v>137</v>
      </c>
      <c r="AU190" s="139" t="s">
        <v>81</v>
      </c>
      <c r="AY190" s="17" t="s">
        <v>134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7" t="s">
        <v>79</v>
      </c>
      <c r="BK190" s="140">
        <f>ROUND(I190*H190,2)</f>
        <v>0</v>
      </c>
      <c r="BL190" s="17" t="s">
        <v>226</v>
      </c>
      <c r="BM190" s="139" t="s">
        <v>468</v>
      </c>
    </row>
    <row r="191" spans="2:65" s="1" customFormat="1">
      <c r="B191" s="32"/>
      <c r="D191" s="141" t="s">
        <v>144</v>
      </c>
      <c r="F191" s="142" t="s">
        <v>469</v>
      </c>
      <c r="I191" s="143"/>
      <c r="L191" s="32"/>
      <c r="M191" s="144"/>
      <c r="T191" s="53"/>
      <c r="AT191" s="17" t="s">
        <v>144</v>
      </c>
      <c r="AU191" s="17" t="s">
        <v>81</v>
      </c>
    </row>
    <row r="192" spans="2:65" s="12" customFormat="1">
      <c r="B192" s="150"/>
      <c r="D192" s="145" t="s">
        <v>258</v>
      </c>
      <c r="E192" s="151" t="s">
        <v>3</v>
      </c>
      <c r="F192" s="152" t="s">
        <v>470</v>
      </c>
      <c r="H192" s="153">
        <v>24.96</v>
      </c>
      <c r="I192" s="154"/>
      <c r="L192" s="150"/>
      <c r="M192" s="164"/>
      <c r="N192" s="165"/>
      <c r="O192" s="165"/>
      <c r="P192" s="165"/>
      <c r="Q192" s="165"/>
      <c r="R192" s="165"/>
      <c r="S192" s="165"/>
      <c r="T192" s="166"/>
      <c r="AT192" s="151" t="s">
        <v>258</v>
      </c>
      <c r="AU192" s="151" t="s">
        <v>81</v>
      </c>
      <c r="AV192" s="12" t="s">
        <v>81</v>
      </c>
      <c r="AW192" s="12" t="s">
        <v>32</v>
      </c>
      <c r="AX192" s="12" t="s">
        <v>79</v>
      </c>
      <c r="AY192" s="151" t="s">
        <v>134</v>
      </c>
    </row>
    <row r="193" spans="2:12" s="1" customFormat="1" ht="6.95" customHeight="1">
      <c r="B193" s="41"/>
      <c r="C193" s="42"/>
      <c r="D193" s="42"/>
      <c r="E193" s="42"/>
      <c r="F193" s="42"/>
      <c r="G193" s="42"/>
      <c r="H193" s="42"/>
      <c r="I193" s="42"/>
      <c r="J193" s="42"/>
      <c r="K193" s="42"/>
      <c r="L193" s="32"/>
    </row>
  </sheetData>
  <autoFilter ref="C84:K192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300-000000000000}"/>
    <hyperlink ref="F92" r:id="rId2" xr:uid="{00000000-0004-0000-0300-000001000000}"/>
    <hyperlink ref="F95" r:id="rId3" xr:uid="{00000000-0004-0000-0300-000002000000}"/>
    <hyperlink ref="F98" r:id="rId4" xr:uid="{00000000-0004-0000-0300-000003000000}"/>
    <hyperlink ref="F101" r:id="rId5" xr:uid="{00000000-0004-0000-0300-000004000000}"/>
    <hyperlink ref="F104" r:id="rId6" xr:uid="{00000000-0004-0000-0300-000005000000}"/>
    <hyperlink ref="F107" r:id="rId7" xr:uid="{00000000-0004-0000-0300-000006000000}"/>
    <hyperlink ref="F110" r:id="rId8" xr:uid="{00000000-0004-0000-0300-000007000000}"/>
    <hyperlink ref="F114" r:id="rId9" xr:uid="{00000000-0004-0000-0300-000008000000}"/>
    <hyperlink ref="F117" r:id="rId10" xr:uid="{00000000-0004-0000-0300-000009000000}"/>
    <hyperlink ref="F120" r:id="rId11" xr:uid="{00000000-0004-0000-0300-00000A000000}"/>
    <hyperlink ref="F124" r:id="rId12" xr:uid="{00000000-0004-0000-0300-00000B000000}"/>
    <hyperlink ref="F130" r:id="rId13" xr:uid="{00000000-0004-0000-0300-00000C000000}"/>
    <hyperlink ref="F133" r:id="rId14" xr:uid="{00000000-0004-0000-0300-00000D000000}"/>
    <hyperlink ref="F138" r:id="rId15" xr:uid="{00000000-0004-0000-0300-00000E000000}"/>
    <hyperlink ref="F142" r:id="rId16" xr:uid="{00000000-0004-0000-0300-00000F000000}"/>
    <hyperlink ref="F147" r:id="rId17" xr:uid="{00000000-0004-0000-0300-000010000000}"/>
    <hyperlink ref="F155" r:id="rId18" xr:uid="{00000000-0004-0000-0300-000011000000}"/>
    <hyperlink ref="F160" r:id="rId19" xr:uid="{00000000-0004-0000-0300-000012000000}"/>
    <hyperlink ref="F165" r:id="rId20" xr:uid="{00000000-0004-0000-0300-000013000000}"/>
    <hyperlink ref="F173" r:id="rId21" xr:uid="{00000000-0004-0000-0300-000014000000}"/>
    <hyperlink ref="F181" r:id="rId22" xr:uid="{00000000-0004-0000-0300-000015000000}"/>
    <hyperlink ref="F183" r:id="rId23" xr:uid="{00000000-0004-0000-0300-000016000000}"/>
    <hyperlink ref="F186" r:id="rId24" xr:uid="{00000000-0004-0000-0300-000017000000}"/>
    <hyperlink ref="F191" r:id="rId25" xr:uid="{00000000-0004-0000-03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471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ROUND((SUM(BE85:BE188)),  2)</f>
        <v>0</v>
      </c>
      <c r="I33" s="89">
        <v>0.21</v>
      </c>
      <c r="J33" s="88">
        <f>ROUND(((SUM(BE85:BE188))*I33),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ROUND((SUM(BF85:BF188)),  2)</f>
        <v>0</v>
      </c>
      <c r="I34" s="89">
        <v>0.12</v>
      </c>
      <c r="J34" s="88">
        <f>ROUND(((SUM(BF85:BF188))*I34),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ROUND((SUM(BG85:BG188)),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ROUND((SUM(BH85:BH188)),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ROUND((SUM(BI85:BI188)),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B - SO 03 - Multifunkční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J85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19.899999999999999" customHeight="1">
      <c r="B62" s="103"/>
      <c r="D62" s="104" t="s">
        <v>246</v>
      </c>
      <c r="E62" s="105"/>
      <c r="F62" s="105"/>
      <c r="G62" s="105"/>
      <c r="H62" s="105"/>
      <c r="I62" s="105"/>
      <c r="J62" s="106">
        <f>J118</f>
        <v>0</v>
      </c>
      <c r="L62" s="103"/>
    </row>
    <row r="63" spans="2:47" s="9" customFormat="1" ht="19.899999999999999" customHeight="1">
      <c r="B63" s="103"/>
      <c r="D63" s="104" t="s">
        <v>247</v>
      </c>
      <c r="E63" s="105"/>
      <c r="F63" s="105"/>
      <c r="G63" s="105"/>
      <c r="H63" s="105"/>
      <c r="I63" s="105"/>
      <c r="J63" s="106">
        <f>J139</f>
        <v>0</v>
      </c>
      <c r="L63" s="103"/>
    </row>
    <row r="64" spans="2:47" s="8" customFormat="1" ht="24.95" customHeight="1">
      <c r="B64" s="99"/>
      <c r="D64" s="100" t="s">
        <v>248</v>
      </c>
      <c r="E64" s="101"/>
      <c r="F64" s="101"/>
      <c r="G64" s="101"/>
      <c r="H64" s="101"/>
      <c r="I64" s="101"/>
      <c r="J64" s="102">
        <f>J184</f>
        <v>0</v>
      </c>
      <c r="L64" s="99"/>
    </row>
    <row r="65" spans="2:12" s="9" customFormat="1" ht="19.899999999999999" customHeight="1">
      <c r="B65" s="103"/>
      <c r="D65" s="104" t="s">
        <v>393</v>
      </c>
      <c r="E65" s="105"/>
      <c r="F65" s="105"/>
      <c r="G65" s="105"/>
      <c r="H65" s="105"/>
      <c r="I65" s="105"/>
      <c r="J65" s="106">
        <f>J185</f>
        <v>0</v>
      </c>
      <c r="L65" s="103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119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12" t="str">
        <f>E7</f>
        <v>Areál RAK - revitalizace kondičního areálu</v>
      </c>
      <c r="F75" s="313"/>
      <c r="G75" s="313"/>
      <c r="H75" s="313"/>
      <c r="L75" s="32"/>
    </row>
    <row r="76" spans="2:12" s="1" customFormat="1" ht="12" customHeight="1">
      <c r="B76" s="32"/>
      <c r="C76" s="27" t="s">
        <v>106</v>
      </c>
      <c r="L76" s="32"/>
    </row>
    <row r="77" spans="2:12" s="1" customFormat="1" ht="16.5" customHeight="1">
      <c r="B77" s="32"/>
      <c r="E77" s="295" t="str">
        <f>E9</f>
        <v>B - SO 03 - Multifunkční hřiště</v>
      </c>
      <c r="F77" s="311"/>
      <c r="G77" s="311"/>
      <c r="H77" s="311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>Praha, Modřany</v>
      </c>
      <c r="I79" s="27" t="s">
        <v>23</v>
      </c>
      <c r="J79" s="49" t="str">
        <f>IF(J12="","",J12)</f>
        <v>17. 12. 2024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25</v>
      </c>
      <c r="F81" s="25" t="str">
        <f>E15</f>
        <v xml:space="preserve"> </v>
      </c>
      <c r="I81" s="27" t="s">
        <v>31</v>
      </c>
      <c r="J81" s="30" t="str">
        <f>E21</f>
        <v xml:space="preserve"> </v>
      </c>
      <c r="L81" s="32"/>
    </row>
    <row r="82" spans="2:65" s="1" customFormat="1" ht="25.7" customHeight="1">
      <c r="B82" s="32"/>
      <c r="C82" s="27" t="s">
        <v>29</v>
      </c>
      <c r="F82" s="25" t="str">
        <f>IF(E18="","",E18)</f>
        <v>Vyplň údaj</v>
      </c>
      <c r="I82" s="27" t="s">
        <v>33</v>
      </c>
      <c r="J82" s="30" t="str">
        <f>E24</f>
        <v>Petr Macek, Otevřená 680/7, Kuřim 664 34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120</v>
      </c>
      <c r="D84" s="109" t="s">
        <v>56</v>
      </c>
      <c r="E84" s="109" t="s">
        <v>52</v>
      </c>
      <c r="F84" s="109" t="s">
        <v>53</v>
      </c>
      <c r="G84" s="109" t="s">
        <v>121</v>
      </c>
      <c r="H84" s="109" t="s">
        <v>122</v>
      </c>
      <c r="I84" s="109" t="s">
        <v>123</v>
      </c>
      <c r="J84" s="109" t="s">
        <v>110</v>
      </c>
      <c r="K84" s="110" t="s">
        <v>124</v>
      </c>
      <c r="L84" s="107"/>
      <c r="M84" s="56" t="s">
        <v>3</v>
      </c>
      <c r="N84" s="57" t="s">
        <v>41</v>
      </c>
      <c r="O84" s="57" t="s">
        <v>125</v>
      </c>
      <c r="P84" s="57" t="s">
        <v>126</v>
      </c>
      <c r="Q84" s="57" t="s">
        <v>127</v>
      </c>
      <c r="R84" s="57" t="s">
        <v>128</v>
      </c>
      <c r="S84" s="57" t="s">
        <v>129</v>
      </c>
      <c r="T84" s="58" t="s">
        <v>130</v>
      </c>
    </row>
    <row r="85" spans="2:65" s="1" customFormat="1" ht="22.9" customHeight="1">
      <c r="B85" s="32"/>
      <c r="C85" s="61" t="s">
        <v>131</v>
      </c>
      <c r="J85" s="111">
        <f>BK85</f>
        <v>0</v>
      </c>
      <c r="L85" s="32"/>
      <c r="M85" s="59"/>
      <c r="N85" s="50"/>
      <c r="O85" s="50"/>
      <c r="P85" s="112">
        <f>P86+P184</f>
        <v>0</v>
      </c>
      <c r="Q85" s="50"/>
      <c r="R85" s="112">
        <f>R86+R184</f>
        <v>2.1120000000000002E-3</v>
      </c>
      <c r="S85" s="50"/>
      <c r="T85" s="113">
        <f>T86+T184</f>
        <v>591.6</v>
      </c>
      <c r="AT85" s="17" t="s">
        <v>70</v>
      </c>
      <c r="AU85" s="17" t="s">
        <v>111</v>
      </c>
      <c r="BK85" s="114">
        <f>BK86+BK184</f>
        <v>0</v>
      </c>
    </row>
    <row r="86" spans="2:65" s="11" customFormat="1" ht="25.9" customHeight="1">
      <c r="B86" s="115"/>
      <c r="D86" s="116" t="s">
        <v>70</v>
      </c>
      <c r="E86" s="117" t="s">
        <v>250</v>
      </c>
      <c r="F86" s="117" t="s">
        <v>251</v>
      </c>
      <c r="I86" s="118"/>
      <c r="J86" s="119">
        <f>BK86</f>
        <v>0</v>
      </c>
      <c r="L86" s="115"/>
      <c r="M86" s="120"/>
      <c r="P86" s="121">
        <f>P87+P118+P139</f>
        <v>0</v>
      </c>
      <c r="R86" s="121">
        <f>R87+R118+R139</f>
        <v>0</v>
      </c>
      <c r="T86" s="122">
        <f>T87+T118+T139</f>
        <v>591.6</v>
      </c>
      <c r="AR86" s="116" t="s">
        <v>79</v>
      </c>
      <c r="AT86" s="123" t="s">
        <v>70</v>
      </c>
      <c r="AU86" s="123" t="s">
        <v>71</v>
      </c>
      <c r="AY86" s="116" t="s">
        <v>134</v>
      </c>
      <c r="BK86" s="124">
        <f>BK87+BK118+BK139</f>
        <v>0</v>
      </c>
    </row>
    <row r="87" spans="2:65" s="11" customFormat="1" ht="22.9" customHeight="1">
      <c r="B87" s="115"/>
      <c r="D87" s="116" t="s">
        <v>70</v>
      </c>
      <c r="E87" s="125" t="s">
        <v>79</v>
      </c>
      <c r="F87" s="125" t="s">
        <v>252</v>
      </c>
      <c r="I87" s="118"/>
      <c r="J87" s="126">
        <f>BK87</f>
        <v>0</v>
      </c>
      <c r="L87" s="115"/>
      <c r="M87" s="120"/>
      <c r="P87" s="121">
        <f>SUM(P88:P117)</f>
        <v>0</v>
      </c>
      <c r="R87" s="121">
        <f>SUM(R88:R117)</f>
        <v>0</v>
      </c>
      <c r="T87" s="122">
        <f>SUM(T88:T117)</f>
        <v>571.80250000000001</v>
      </c>
      <c r="AR87" s="116" t="s">
        <v>79</v>
      </c>
      <c r="AT87" s="123" t="s">
        <v>70</v>
      </c>
      <c r="AU87" s="123" t="s">
        <v>79</v>
      </c>
      <c r="AY87" s="116" t="s">
        <v>134</v>
      </c>
      <c r="BK87" s="124">
        <f>SUM(BK88:BK117)</f>
        <v>0</v>
      </c>
    </row>
    <row r="88" spans="2:65" s="1" customFormat="1" ht="21.75" customHeight="1">
      <c r="B88" s="127"/>
      <c r="C88" s="128" t="s">
        <v>79</v>
      </c>
      <c r="D88" s="128" t="s">
        <v>137</v>
      </c>
      <c r="E88" s="129" t="s">
        <v>253</v>
      </c>
      <c r="F88" s="130" t="s">
        <v>254</v>
      </c>
      <c r="G88" s="131" t="s">
        <v>255</v>
      </c>
      <c r="H88" s="132">
        <v>1109</v>
      </c>
      <c r="I88" s="133"/>
      <c r="J88" s="134">
        <f>ROUND(I88*H88,2)</f>
        <v>0</v>
      </c>
      <c r="K88" s="130" t="s">
        <v>141</v>
      </c>
      <c r="L88" s="32"/>
      <c r="M88" s="135" t="s">
        <v>3</v>
      </c>
      <c r="N88" s="136" t="s">
        <v>42</v>
      </c>
      <c r="P88" s="137">
        <f>O88*H88</f>
        <v>0</v>
      </c>
      <c r="Q88" s="137">
        <v>0</v>
      </c>
      <c r="R88" s="137">
        <f>Q88*H88</f>
        <v>0</v>
      </c>
      <c r="S88" s="137">
        <v>0.03</v>
      </c>
      <c r="T88" s="138">
        <f>S88*H88</f>
        <v>33.269999999999996</v>
      </c>
      <c r="AR88" s="139" t="s">
        <v>157</v>
      </c>
      <c r="AT88" s="139" t="s">
        <v>137</v>
      </c>
      <c r="AU88" s="139" t="s">
        <v>81</v>
      </c>
      <c r="AY88" s="17" t="s">
        <v>134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79</v>
      </c>
      <c r="BK88" s="140">
        <f>ROUND(I88*H88,2)</f>
        <v>0</v>
      </c>
      <c r="BL88" s="17" t="s">
        <v>157</v>
      </c>
      <c r="BM88" s="139" t="s">
        <v>472</v>
      </c>
    </row>
    <row r="89" spans="2:65" s="1" customFormat="1">
      <c r="B89" s="32"/>
      <c r="D89" s="141" t="s">
        <v>144</v>
      </c>
      <c r="F89" s="142" t="s">
        <v>257</v>
      </c>
      <c r="I89" s="143"/>
      <c r="L89" s="32"/>
      <c r="M89" s="144"/>
      <c r="T89" s="53"/>
      <c r="AT89" s="17" t="s">
        <v>144</v>
      </c>
      <c r="AU89" s="17" t="s">
        <v>81</v>
      </c>
    </row>
    <row r="90" spans="2:65" s="12" customFormat="1">
      <c r="B90" s="150"/>
      <c r="D90" s="145" t="s">
        <v>258</v>
      </c>
      <c r="E90" s="151" t="s">
        <v>3</v>
      </c>
      <c r="F90" s="152" t="s">
        <v>473</v>
      </c>
      <c r="H90" s="153">
        <v>1109</v>
      </c>
      <c r="I90" s="154"/>
      <c r="L90" s="150"/>
      <c r="M90" s="155"/>
      <c r="T90" s="156"/>
      <c r="AT90" s="151" t="s">
        <v>258</v>
      </c>
      <c r="AU90" s="151" t="s">
        <v>81</v>
      </c>
      <c r="AV90" s="12" t="s">
        <v>81</v>
      </c>
      <c r="AW90" s="12" t="s">
        <v>32</v>
      </c>
      <c r="AX90" s="12" t="s">
        <v>79</v>
      </c>
      <c r="AY90" s="151" t="s">
        <v>134</v>
      </c>
    </row>
    <row r="91" spans="2:65" s="1" customFormat="1" ht="33" customHeight="1">
      <c r="B91" s="127"/>
      <c r="C91" s="128" t="s">
        <v>81</v>
      </c>
      <c r="D91" s="128" t="s">
        <v>137</v>
      </c>
      <c r="E91" s="129" t="s">
        <v>404</v>
      </c>
      <c r="F91" s="130" t="s">
        <v>405</v>
      </c>
      <c r="G91" s="131" t="s">
        <v>255</v>
      </c>
      <c r="H91" s="132">
        <v>1109</v>
      </c>
      <c r="I91" s="133"/>
      <c r="J91" s="134">
        <f>ROUND(I91*H91,2)</f>
        <v>0</v>
      </c>
      <c r="K91" s="130" t="s">
        <v>3</v>
      </c>
      <c r="L91" s="32"/>
      <c r="M91" s="135" t="s">
        <v>3</v>
      </c>
      <c r="N91" s="136" t="s">
        <v>42</v>
      </c>
      <c r="P91" s="137">
        <f>O91*H91</f>
        <v>0</v>
      </c>
      <c r="Q91" s="137">
        <v>0</v>
      </c>
      <c r="R91" s="137">
        <f>Q91*H91</f>
        <v>0</v>
      </c>
      <c r="S91" s="137">
        <v>0.17</v>
      </c>
      <c r="T91" s="138">
        <f>S91*H91</f>
        <v>188.53</v>
      </c>
      <c r="AR91" s="139" t="s">
        <v>157</v>
      </c>
      <c r="AT91" s="139" t="s">
        <v>137</v>
      </c>
      <c r="AU91" s="139" t="s">
        <v>81</v>
      </c>
      <c r="AY91" s="17" t="s">
        <v>134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79</v>
      </c>
      <c r="BK91" s="140">
        <f>ROUND(I91*H91,2)</f>
        <v>0</v>
      </c>
      <c r="BL91" s="17" t="s">
        <v>157</v>
      </c>
      <c r="BM91" s="139" t="s">
        <v>474</v>
      </c>
    </row>
    <row r="92" spans="2:65" s="12" customFormat="1">
      <c r="B92" s="150"/>
      <c r="D92" s="145" t="s">
        <v>258</v>
      </c>
      <c r="E92" s="151" t="s">
        <v>3</v>
      </c>
      <c r="F92" s="152" t="s">
        <v>473</v>
      </c>
      <c r="H92" s="153">
        <v>1109</v>
      </c>
      <c r="I92" s="154"/>
      <c r="L92" s="150"/>
      <c r="M92" s="155"/>
      <c r="T92" s="156"/>
      <c r="AT92" s="151" t="s">
        <v>258</v>
      </c>
      <c r="AU92" s="151" t="s">
        <v>81</v>
      </c>
      <c r="AV92" s="12" t="s">
        <v>81</v>
      </c>
      <c r="AW92" s="12" t="s">
        <v>32</v>
      </c>
      <c r="AX92" s="12" t="s">
        <v>79</v>
      </c>
      <c r="AY92" s="151" t="s">
        <v>134</v>
      </c>
    </row>
    <row r="93" spans="2:65" s="1" customFormat="1" ht="33" customHeight="1">
      <c r="B93" s="127"/>
      <c r="C93" s="128" t="s">
        <v>150</v>
      </c>
      <c r="D93" s="128" t="s">
        <v>137</v>
      </c>
      <c r="E93" s="129" t="s">
        <v>475</v>
      </c>
      <c r="F93" s="130" t="s">
        <v>476</v>
      </c>
      <c r="G93" s="131" t="s">
        <v>255</v>
      </c>
      <c r="H93" s="132">
        <v>1109</v>
      </c>
      <c r="I93" s="133"/>
      <c r="J93" s="134">
        <f>ROUND(I93*H93,2)</f>
        <v>0</v>
      </c>
      <c r="K93" s="130" t="s">
        <v>141</v>
      </c>
      <c r="L93" s="32"/>
      <c r="M93" s="135" t="s">
        <v>3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0.28999999999999998</v>
      </c>
      <c r="T93" s="138">
        <f>S93*H93</f>
        <v>321.60999999999996</v>
      </c>
      <c r="AR93" s="139" t="s">
        <v>157</v>
      </c>
      <c r="AT93" s="139" t="s">
        <v>137</v>
      </c>
      <c r="AU93" s="139" t="s">
        <v>81</v>
      </c>
      <c r="AY93" s="17" t="s">
        <v>134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79</v>
      </c>
      <c r="BK93" s="140">
        <f>ROUND(I93*H93,2)</f>
        <v>0</v>
      </c>
      <c r="BL93" s="17" t="s">
        <v>157</v>
      </c>
      <c r="BM93" s="139" t="s">
        <v>477</v>
      </c>
    </row>
    <row r="94" spans="2:65" s="1" customFormat="1">
      <c r="B94" s="32"/>
      <c r="D94" s="141" t="s">
        <v>144</v>
      </c>
      <c r="F94" s="142" t="s">
        <v>478</v>
      </c>
      <c r="I94" s="143"/>
      <c r="L94" s="32"/>
      <c r="M94" s="144"/>
      <c r="T94" s="53"/>
      <c r="AT94" s="17" t="s">
        <v>144</v>
      </c>
      <c r="AU94" s="17" t="s">
        <v>81</v>
      </c>
    </row>
    <row r="95" spans="2:65" s="12" customFormat="1">
      <c r="B95" s="150"/>
      <c r="D95" s="145" t="s">
        <v>258</v>
      </c>
      <c r="E95" s="151" t="s">
        <v>3</v>
      </c>
      <c r="F95" s="152" t="s">
        <v>473</v>
      </c>
      <c r="H95" s="153">
        <v>1109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79</v>
      </c>
      <c r="AY95" s="151" t="s">
        <v>134</v>
      </c>
    </row>
    <row r="96" spans="2:65" s="1" customFormat="1" ht="24.2" customHeight="1">
      <c r="B96" s="127"/>
      <c r="C96" s="128" t="s">
        <v>157</v>
      </c>
      <c r="D96" s="128" t="s">
        <v>137</v>
      </c>
      <c r="E96" s="129" t="s">
        <v>273</v>
      </c>
      <c r="F96" s="130" t="s">
        <v>274</v>
      </c>
      <c r="G96" s="131" t="s">
        <v>275</v>
      </c>
      <c r="H96" s="132">
        <v>138.5</v>
      </c>
      <c r="I96" s="133"/>
      <c r="J96" s="134">
        <f>ROUND(I96*H96,2)</f>
        <v>0</v>
      </c>
      <c r="K96" s="130" t="s">
        <v>141</v>
      </c>
      <c r="L96" s="32"/>
      <c r="M96" s="135" t="s">
        <v>3</v>
      </c>
      <c r="N96" s="136" t="s">
        <v>42</v>
      </c>
      <c r="P96" s="137">
        <f>O96*H96</f>
        <v>0</v>
      </c>
      <c r="Q96" s="137">
        <v>0</v>
      </c>
      <c r="R96" s="137">
        <f>Q96*H96</f>
        <v>0</v>
      </c>
      <c r="S96" s="137">
        <v>0.20499999999999999</v>
      </c>
      <c r="T96" s="138">
        <f>S96*H96</f>
        <v>28.392499999999998</v>
      </c>
      <c r="AR96" s="139" t="s">
        <v>157</v>
      </c>
      <c r="AT96" s="139" t="s">
        <v>137</v>
      </c>
      <c r="AU96" s="139" t="s">
        <v>81</v>
      </c>
      <c r="AY96" s="17" t="s">
        <v>134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79</v>
      </c>
      <c r="BK96" s="140">
        <f>ROUND(I96*H96,2)</f>
        <v>0</v>
      </c>
      <c r="BL96" s="17" t="s">
        <v>157</v>
      </c>
      <c r="BM96" s="139" t="s">
        <v>479</v>
      </c>
    </row>
    <row r="97" spans="2:65" s="1" customFormat="1">
      <c r="B97" s="32"/>
      <c r="D97" s="141" t="s">
        <v>144</v>
      </c>
      <c r="F97" s="142" t="s">
        <v>277</v>
      </c>
      <c r="I97" s="143"/>
      <c r="L97" s="32"/>
      <c r="M97" s="144"/>
      <c r="T97" s="53"/>
      <c r="AT97" s="17" t="s">
        <v>144</v>
      </c>
      <c r="AU97" s="17" t="s">
        <v>81</v>
      </c>
    </row>
    <row r="98" spans="2:65" s="12" customFormat="1">
      <c r="B98" s="150"/>
      <c r="D98" s="145" t="s">
        <v>258</v>
      </c>
      <c r="E98" s="151" t="s">
        <v>3</v>
      </c>
      <c r="F98" s="152" t="s">
        <v>480</v>
      </c>
      <c r="H98" s="153">
        <v>138.5</v>
      </c>
      <c r="I98" s="154"/>
      <c r="L98" s="150"/>
      <c r="M98" s="155"/>
      <c r="T98" s="156"/>
      <c r="AT98" s="151" t="s">
        <v>258</v>
      </c>
      <c r="AU98" s="151" t="s">
        <v>81</v>
      </c>
      <c r="AV98" s="12" t="s">
        <v>81</v>
      </c>
      <c r="AW98" s="12" t="s">
        <v>32</v>
      </c>
      <c r="AX98" s="12" t="s">
        <v>79</v>
      </c>
      <c r="AY98" s="151" t="s">
        <v>134</v>
      </c>
    </row>
    <row r="99" spans="2:65" s="1" customFormat="1" ht="21.75" customHeight="1">
      <c r="B99" s="127"/>
      <c r="C99" s="128" t="s">
        <v>133</v>
      </c>
      <c r="D99" s="128" t="s">
        <v>137</v>
      </c>
      <c r="E99" s="129" t="s">
        <v>292</v>
      </c>
      <c r="F99" s="130" t="s">
        <v>293</v>
      </c>
      <c r="G99" s="131" t="s">
        <v>286</v>
      </c>
      <c r="H99" s="132">
        <v>230.672</v>
      </c>
      <c r="I99" s="133"/>
      <c r="J99" s="134">
        <f>ROUND(I99*H99,2)</f>
        <v>0</v>
      </c>
      <c r="K99" s="130" t="s">
        <v>141</v>
      </c>
      <c r="L99" s="32"/>
      <c r="M99" s="135" t="s">
        <v>3</v>
      </c>
      <c r="N99" s="136" t="s">
        <v>42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157</v>
      </c>
      <c r="AT99" s="139" t="s">
        <v>137</v>
      </c>
      <c r="AU99" s="139" t="s">
        <v>81</v>
      </c>
      <c r="AY99" s="17" t="s">
        <v>134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79</v>
      </c>
      <c r="BK99" s="140">
        <f>ROUND(I99*H99,2)</f>
        <v>0</v>
      </c>
      <c r="BL99" s="17" t="s">
        <v>157</v>
      </c>
      <c r="BM99" s="139" t="s">
        <v>481</v>
      </c>
    </row>
    <row r="100" spans="2:65" s="1" customFormat="1">
      <c r="B100" s="32"/>
      <c r="D100" s="141" t="s">
        <v>144</v>
      </c>
      <c r="F100" s="142" t="s">
        <v>295</v>
      </c>
      <c r="I100" s="143"/>
      <c r="L100" s="32"/>
      <c r="M100" s="144"/>
      <c r="T100" s="53"/>
      <c r="AT100" s="17" t="s">
        <v>144</v>
      </c>
      <c r="AU100" s="17" t="s">
        <v>81</v>
      </c>
    </row>
    <row r="101" spans="2:65" s="12" customFormat="1">
      <c r="B101" s="150"/>
      <c r="D101" s="145" t="s">
        <v>258</v>
      </c>
      <c r="E101" s="151" t="s">
        <v>3</v>
      </c>
      <c r="F101" s="152" t="s">
        <v>482</v>
      </c>
      <c r="H101" s="153">
        <v>230.672</v>
      </c>
      <c r="I101" s="154"/>
      <c r="L101" s="150"/>
      <c r="M101" s="155"/>
      <c r="T101" s="156"/>
      <c r="AT101" s="151" t="s">
        <v>258</v>
      </c>
      <c r="AU101" s="151" t="s">
        <v>81</v>
      </c>
      <c r="AV101" s="12" t="s">
        <v>81</v>
      </c>
      <c r="AW101" s="12" t="s">
        <v>32</v>
      </c>
      <c r="AX101" s="12" t="s">
        <v>79</v>
      </c>
      <c r="AY101" s="151" t="s">
        <v>134</v>
      </c>
    </row>
    <row r="102" spans="2:65" s="1" customFormat="1" ht="37.9" customHeight="1">
      <c r="B102" s="127"/>
      <c r="C102" s="128" t="s">
        <v>167</v>
      </c>
      <c r="D102" s="128" t="s">
        <v>137</v>
      </c>
      <c r="E102" s="129" t="s">
        <v>297</v>
      </c>
      <c r="F102" s="130" t="s">
        <v>298</v>
      </c>
      <c r="G102" s="131" t="s">
        <v>286</v>
      </c>
      <c r="H102" s="132">
        <v>230.672</v>
      </c>
      <c r="I102" s="133"/>
      <c r="J102" s="134">
        <f>ROUND(I102*H102,2)</f>
        <v>0</v>
      </c>
      <c r="K102" s="130" t="s">
        <v>141</v>
      </c>
      <c r="L102" s="32"/>
      <c r="M102" s="135" t="s">
        <v>3</v>
      </c>
      <c r="N102" s="136" t="s">
        <v>42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157</v>
      </c>
      <c r="AT102" s="139" t="s">
        <v>137</v>
      </c>
      <c r="AU102" s="139" t="s">
        <v>81</v>
      </c>
      <c r="AY102" s="17" t="s">
        <v>134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79</v>
      </c>
      <c r="BK102" s="140">
        <f>ROUND(I102*H102,2)</f>
        <v>0</v>
      </c>
      <c r="BL102" s="17" t="s">
        <v>157</v>
      </c>
      <c r="BM102" s="139" t="s">
        <v>483</v>
      </c>
    </row>
    <row r="103" spans="2:65" s="1" customFormat="1">
      <c r="B103" s="32"/>
      <c r="D103" s="141" t="s">
        <v>144</v>
      </c>
      <c r="F103" s="142" t="s">
        <v>300</v>
      </c>
      <c r="I103" s="143"/>
      <c r="L103" s="32"/>
      <c r="M103" s="144"/>
      <c r="T103" s="53"/>
      <c r="AT103" s="17" t="s">
        <v>144</v>
      </c>
      <c r="AU103" s="17" t="s">
        <v>81</v>
      </c>
    </row>
    <row r="104" spans="2:65" s="12" customFormat="1">
      <c r="B104" s="150"/>
      <c r="D104" s="145" t="s">
        <v>258</v>
      </c>
      <c r="E104" s="151" t="s">
        <v>3</v>
      </c>
      <c r="F104" s="152" t="s">
        <v>482</v>
      </c>
      <c r="H104" s="153">
        <v>230.672</v>
      </c>
      <c r="I104" s="154"/>
      <c r="L104" s="150"/>
      <c r="M104" s="155"/>
      <c r="T104" s="156"/>
      <c r="AT104" s="151" t="s">
        <v>258</v>
      </c>
      <c r="AU104" s="151" t="s">
        <v>81</v>
      </c>
      <c r="AV104" s="12" t="s">
        <v>81</v>
      </c>
      <c r="AW104" s="12" t="s">
        <v>32</v>
      </c>
      <c r="AX104" s="12" t="s">
        <v>79</v>
      </c>
      <c r="AY104" s="151" t="s">
        <v>134</v>
      </c>
    </row>
    <row r="105" spans="2:65" s="1" customFormat="1" ht="37.9" customHeight="1">
      <c r="B105" s="127"/>
      <c r="C105" s="128" t="s">
        <v>172</v>
      </c>
      <c r="D105" s="128" t="s">
        <v>137</v>
      </c>
      <c r="E105" s="129" t="s">
        <v>302</v>
      </c>
      <c r="F105" s="130" t="s">
        <v>303</v>
      </c>
      <c r="G105" s="131" t="s">
        <v>286</v>
      </c>
      <c r="H105" s="132">
        <v>2306.7199999999998</v>
      </c>
      <c r="I105" s="133"/>
      <c r="J105" s="134">
        <f>ROUND(I105*H105,2)</f>
        <v>0</v>
      </c>
      <c r="K105" s="130" t="s">
        <v>141</v>
      </c>
      <c r="L105" s="32"/>
      <c r="M105" s="135" t="s">
        <v>3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157</v>
      </c>
      <c r="AT105" s="139" t="s">
        <v>137</v>
      </c>
      <c r="AU105" s="139" t="s">
        <v>81</v>
      </c>
      <c r="AY105" s="17" t="s">
        <v>134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79</v>
      </c>
      <c r="BK105" s="140">
        <f>ROUND(I105*H105,2)</f>
        <v>0</v>
      </c>
      <c r="BL105" s="17" t="s">
        <v>157</v>
      </c>
      <c r="BM105" s="139" t="s">
        <v>484</v>
      </c>
    </row>
    <row r="106" spans="2:65" s="1" customFormat="1">
      <c r="B106" s="32"/>
      <c r="D106" s="141" t="s">
        <v>144</v>
      </c>
      <c r="F106" s="142" t="s">
        <v>305</v>
      </c>
      <c r="I106" s="143"/>
      <c r="L106" s="32"/>
      <c r="M106" s="144"/>
      <c r="T106" s="53"/>
      <c r="AT106" s="17" t="s">
        <v>144</v>
      </c>
      <c r="AU106" s="17" t="s">
        <v>81</v>
      </c>
    </row>
    <row r="107" spans="2:65" s="12" customFormat="1">
      <c r="B107" s="150"/>
      <c r="D107" s="145" t="s">
        <v>258</v>
      </c>
      <c r="E107" s="151" t="s">
        <v>3</v>
      </c>
      <c r="F107" s="152" t="s">
        <v>482</v>
      </c>
      <c r="H107" s="153">
        <v>230.672</v>
      </c>
      <c r="I107" s="154"/>
      <c r="L107" s="150"/>
      <c r="M107" s="155"/>
      <c r="T107" s="156"/>
      <c r="AT107" s="151" t="s">
        <v>258</v>
      </c>
      <c r="AU107" s="151" t="s">
        <v>81</v>
      </c>
      <c r="AV107" s="12" t="s">
        <v>81</v>
      </c>
      <c r="AW107" s="12" t="s">
        <v>32</v>
      </c>
      <c r="AX107" s="12" t="s">
        <v>79</v>
      </c>
      <c r="AY107" s="151" t="s">
        <v>134</v>
      </c>
    </row>
    <row r="108" spans="2:65" s="12" customFormat="1">
      <c r="B108" s="150"/>
      <c r="D108" s="145" t="s">
        <v>258</v>
      </c>
      <c r="F108" s="152" t="s">
        <v>485</v>
      </c>
      <c r="H108" s="153">
        <v>2306.7199999999998</v>
      </c>
      <c r="I108" s="154"/>
      <c r="L108" s="150"/>
      <c r="M108" s="155"/>
      <c r="T108" s="156"/>
      <c r="AT108" s="151" t="s">
        <v>258</v>
      </c>
      <c r="AU108" s="151" t="s">
        <v>81</v>
      </c>
      <c r="AV108" s="12" t="s">
        <v>81</v>
      </c>
      <c r="AW108" s="12" t="s">
        <v>4</v>
      </c>
      <c r="AX108" s="12" t="s">
        <v>79</v>
      </c>
      <c r="AY108" s="151" t="s">
        <v>134</v>
      </c>
    </row>
    <row r="109" spans="2:65" s="1" customFormat="1" ht="24.2" customHeight="1">
      <c r="B109" s="127"/>
      <c r="C109" s="128" t="s">
        <v>179</v>
      </c>
      <c r="D109" s="128" t="s">
        <v>137</v>
      </c>
      <c r="E109" s="129" t="s">
        <v>307</v>
      </c>
      <c r="F109" s="130" t="s">
        <v>308</v>
      </c>
      <c r="G109" s="131" t="s">
        <v>286</v>
      </c>
      <c r="H109" s="132">
        <v>230.672</v>
      </c>
      <c r="I109" s="133"/>
      <c r="J109" s="134">
        <f>ROUND(I109*H109,2)</f>
        <v>0</v>
      </c>
      <c r="K109" s="130" t="s">
        <v>141</v>
      </c>
      <c r="L109" s="32"/>
      <c r="M109" s="135" t="s">
        <v>3</v>
      </c>
      <c r="N109" s="136" t="s">
        <v>42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157</v>
      </c>
      <c r="AT109" s="139" t="s">
        <v>137</v>
      </c>
      <c r="AU109" s="139" t="s">
        <v>81</v>
      </c>
      <c r="AY109" s="17" t="s">
        <v>134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79</v>
      </c>
      <c r="BK109" s="140">
        <f>ROUND(I109*H109,2)</f>
        <v>0</v>
      </c>
      <c r="BL109" s="17" t="s">
        <v>157</v>
      </c>
      <c r="BM109" s="139" t="s">
        <v>486</v>
      </c>
    </row>
    <row r="110" spans="2:65" s="1" customFormat="1">
      <c r="B110" s="32"/>
      <c r="D110" s="141" t="s">
        <v>144</v>
      </c>
      <c r="F110" s="142" t="s">
        <v>310</v>
      </c>
      <c r="I110" s="143"/>
      <c r="L110" s="32"/>
      <c r="M110" s="144"/>
      <c r="T110" s="53"/>
      <c r="AT110" s="17" t="s">
        <v>144</v>
      </c>
      <c r="AU110" s="17" t="s">
        <v>81</v>
      </c>
    </row>
    <row r="111" spans="2:65" s="12" customFormat="1">
      <c r="B111" s="150"/>
      <c r="D111" s="145" t="s">
        <v>258</v>
      </c>
      <c r="E111" s="151" t="s">
        <v>3</v>
      </c>
      <c r="F111" s="152" t="s">
        <v>482</v>
      </c>
      <c r="H111" s="153">
        <v>230.672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32</v>
      </c>
      <c r="AX111" s="12" t="s">
        <v>79</v>
      </c>
      <c r="AY111" s="151" t="s">
        <v>134</v>
      </c>
    </row>
    <row r="112" spans="2:65" s="1" customFormat="1" ht="24.2" customHeight="1">
      <c r="B112" s="127"/>
      <c r="C112" s="128" t="s">
        <v>185</v>
      </c>
      <c r="D112" s="128" t="s">
        <v>137</v>
      </c>
      <c r="E112" s="129" t="s">
        <v>311</v>
      </c>
      <c r="F112" s="130" t="s">
        <v>312</v>
      </c>
      <c r="G112" s="131" t="s">
        <v>313</v>
      </c>
      <c r="H112" s="132">
        <v>415.21</v>
      </c>
      <c r="I112" s="133"/>
      <c r="J112" s="134">
        <f>ROUND(I112*H112,2)</f>
        <v>0</v>
      </c>
      <c r="K112" s="130" t="s">
        <v>141</v>
      </c>
      <c r="L112" s="32"/>
      <c r="M112" s="135" t="s">
        <v>3</v>
      </c>
      <c r="N112" s="136" t="s">
        <v>42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157</v>
      </c>
      <c r="AT112" s="139" t="s">
        <v>137</v>
      </c>
      <c r="AU112" s="139" t="s">
        <v>81</v>
      </c>
      <c r="AY112" s="17" t="s">
        <v>134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79</v>
      </c>
      <c r="BK112" s="140">
        <f>ROUND(I112*H112,2)</f>
        <v>0</v>
      </c>
      <c r="BL112" s="17" t="s">
        <v>157</v>
      </c>
      <c r="BM112" s="139" t="s">
        <v>487</v>
      </c>
    </row>
    <row r="113" spans="2:65" s="1" customFormat="1">
      <c r="B113" s="32"/>
      <c r="D113" s="141" t="s">
        <v>144</v>
      </c>
      <c r="F113" s="142" t="s">
        <v>315</v>
      </c>
      <c r="I113" s="143"/>
      <c r="L113" s="32"/>
      <c r="M113" s="144"/>
      <c r="T113" s="53"/>
      <c r="AT113" s="17" t="s">
        <v>144</v>
      </c>
      <c r="AU113" s="17" t="s">
        <v>81</v>
      </c>
    </row>
    <row r="114" spans="2:65" s="12" customFormat="1">
      <c r="B114" s="150"/>
      <c r="D114" s="145" t="s">
        <v>258</v>
      </c>
      <c r="E114" s="151" t="s">
        <v>3</v>
      </c>
      <c r="F114" s="152" t="s">
        <v>488</v>
      </c>
      <c r="H114" s="153">
        <v>415.21</v>
      </c>
      <c r="I114" s="154"/>
      <c r="L114" s="150"/>
      <c r="M114" s="155"/>
      <c r="T114" s="156"/>
      <c r="AT114" s="151" t="s">
        <v>258</v>
      </c>
      <c r="AU114" s="151" t="s">
        <v>81</v>
      </c>
      <c r="AV114" s="12" t="s">
        <v>81</v>
      </c>
      <c r="AW114" s="12" t="s">
        <v>32</v>
      </c>
      <c r="AX114" s="12" t="s">
        <v>79</v>
      </c>
      <c r="AY114" s="151" t="s">
        <v>134</v>
      </c>
    </row>
    <row r="115" spans="2:65" s="1" customFormat="1" ht="24.2" customHeight="1">
      <c r="B115" s="127"/>
      <c r="C115" s="128" t="s">
        <v>190</v>
      </c>
      <c r="D115" s="128" t="s">
        <v>137</v>
      </c>
      <c r="E115" s="129" t="s">
        <v>317</v>
      </c>
      <c r="F115" s="130" t="s">
        <v>318</v>
      </c>
      <c r="G115" s="131" t="s">
        <v>286</v>
      </c>
      <c r="H115" s="132">
        <v>230.672</v>
      </c>
      <c r="I115" s="133"/>
      <c r="J115" s="134">
        <f>ROUND(I115*H115,2)</f>
        <v>0</v>
      </c>
      <c r="K115" s="130" t="s">
        <v>141</v>
      </c>
      <c r="L115" s="32"/>
      <c r="M115" s="135" t="s">
        <v>3</v>
      </c>
      <c r="N115" s="136" t="s">
        <v>42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157</v>
      </c>
      <c r="AT115" s="139" t="s">
        <v>137</v>
      </c>
      <c r="AU115" s="139" t="s">
        <v>81</v>
      </c>
      <c r="AY115" s="17" t="s">
        <v>134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79</v>
      </c>
      <c r="BK115" s="140">
        <f>ROUND(I115*H115,2)</f>
        <v>0</v>
      </c>
      <c r="BL115" s="17" t="s">
        <v>157</v>
      </c>
      <c r="BM115" s="139" t="s">
        <v>489</v>
      </c>
    </row>
    <row r="116" spans="2:65" s="1" customFormat="1">
      <c r="B116" s="32"/>
      <c r="D116" s="141" t="s">
        <v>144</v>
      </c>
      <c r="F116" s="142" t="s">
        <v>320</v>
      </c>
      <c r="I116" s="143"/>
      <c r="L116" s="32"/>
      <c r="M116" s="144"/>
      <c r="T116" s="53"/>
      <c r="AT116" s="17" t="s">
        <v>144</v>
      </c>
      <c r="AU116" s="17" t="s">
        <v>81</v>
      </c>
    </row>
    <row r="117" spans="2:65" s="12" customFormat="1">
      <c r="B117" s="150"/>
      <c r="D117" s="145" t="s">
        <v>258</v>
      </c>
      <c r="E117" s="151" t="s">
        <v>3</v>
      </c>
      <c r="F117" s="152" t="s">
        <v>482</v>
      </c>
      <c r="H117" s="153">
        <v>230.672</v>
      </c>
      <c r="I117" s="154"/>
      <c r="L117" s="150"/>
      <c r="M117" s="155"/>
      <c r="T117" s="156"/>
      <c r="AT117" s="151" t="s">
        <v>258</v>
      </c>
      <c r="AU117" s="151" t="s">
        <v>81</v>
      </c>
      <c r="AV117" s="12" t="s">
        <v>81</v>
      </c>
      <c r="AW117" s="12" t="s">
        <v>32</v>
      </c>
      <c r="AX117" s="12" t="s">
        <v>79</v>
      </c>
      <c r="AY117" s="151" t="s">
        <v>134</v>
      </c>
    </row>
    <row r="118" spans="2:65" s="11" customFormat="1" ht="22.9" customHeight="1">
      <c r="B118" s="115"/>
      <c r="D118" s="116" t="s">
        <v>70</v>
      </c>
      <c r="E118" s="125" t="s">
        <v>185</v>
      </c>
      <c r="F118" s="125" t="s">
        <v>321</v>
      </c>
      <c r="I118" s="118"/>
      <c r="J118" s="126">
        <f>BK118</f>
        <v>0</v>
      </c>
      <c r="L118" s="115"/>
      <c r="M118" s="120"/>
      <c r="P118" s="121">
        <f>SUM(P119:P138)</f>
        <v>0</v>
      </c>
      <c r="R118" s="121">
        <f>SUM(R119:R138)</f>
        <v>0</v>
      </c>
      <c r="T118" s="122">
        <f>SUM(T119:T138)</f>
        <v>19.797499999999999</v>
      </c>
      <c r="AR118" s="116" t="s">
        <v>79</v>
      </c>
      <c r="AT118" s="123" t="s">
        <v>70</v>
      </c>
      <c r="AU118" s="123" t="s">
        <v>79</v>
      </c>
      <c r="AY118" s="116" t="s">
        <v>134</v>
      </c>
      <c r="BK118" s="124">
        <f>SUM(BK119:BK138)</f>
        <v>0</v>
      </c>
    </row>
    <row r="119" spans="2:65" s="1" customFormat="1" ht="16.5" customHeight="1">
      <c r="B119" s="127"/>
      <c r="C119" s="128" t="s">
        <v>195</v>
      </c>
      <c r="D119" s="128" t="s">
        <v>137</v>
      </c>
      <c r="E119" s="129" t="s">
        <v>420</v>
      </c>
      <c r="F119" s="130" t="s">
        <v>421</v>
      </c>
      <c r="G119" s="131" t="s">
        <v>255</v>
      </c>
      <c r="H119" s="132">
        <v>377.62</v>
      </c>
      <c r="I119" s="133"/>
      <c r="J119" s="134">
        <f>ROUND(I119*H119,2)</f>
        <v>0</v>
      </c>
      <c r="K119" s="130" t="s">
        <v>141</v>
      </c>
      <c r="L119" s="32"/>
      <c r="M119" s="135" t="s">
        <v>3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157</v>
      </c>
      <c r="AT119" s="139" t="s">
        <v>137</v>
      </c>
      <c r="AU119" s="139" t="s">
        <v>81</v>
      </c>
      <c r="AY119" s="17" t="s">
        <v>134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79</v>
      </c>
      <c r="BK119" s="140">
        <f>ROUND(I119*H119,2)</f>
        <v>0</v>
      </c>
      <c r="BL119" s="17" t="s">
        <v>157</v>
      </c>
      <c r="BM119" s="139" t="s">
        <v>490</v>
      </c>
    </row>
    <row r="120" spans="2:65" s="1" customFormat="1">
      <c r="B120" s="32"/>
      <c r="D120" s="141" t="s">
        <v>144</v>
      </c>
      <c r="F120" s="142" t="s">
        <v>423</v>
      </c>
      <c r="I120" s="143"/>
      <c r="L120" s="32"/>
      <c r="M120" s="144"/>
      <c r="T120" s="53"/>
      <c r="AT120" s="17" t="s">
        <v>144</v>
      </c>
      <c r="AU120" s="17" t="s">
        <v>81</v>
      </c>
    </row>
    <row r="121" spans="2:65" s="1" customFormat="1" ht="19.5">
      <c r="B121" s="32"/>
      <c r="D121" s="145" t="s">
        <v>177</v>
      </c>
      <c r="F121" s="146" t="s">
        <v>424</v>
      </c>
      <c r="I121" s="143"/>
      <c r="L121" s="32"/>
      <c r="M121" s="144"/>
      <c r="T121" s="53"/>
      <c r="AT121" s="17" t="s">
        <v>177</v>
      </c>
      <c r="AU121" s="17" t="s">
        <v>81</v>
      </c>
    </row>
    <row r="122" spans="2:65" s="12" customFormat="1">
      <c r="B122" s="150"/>
      <c r="D122" s="145" t="s">
        <v>258</v>
      </c>
      <c r="E122" s="151" t="s">
        <v>3</v>
      </c>
      <c r="F122" s="152" t="s">
        <v>491</v>
      </c>
      <c r="H122" s="153">
        <v>175.94</v>
      </c>
      <c r="I122" s="154"/>
      <c r="L122" s="150"/>
      <c r="M122" s="155"/>
      <c r="T122" s="156"/>
      <c r="AT122" s="151" t="s">
        <v>258</v>
      </c>
      <c r="AU122" s="151" t="s">
        <v>81</v>
      </c>
      <c r="AV122" s="12" t="s">
        <v>81</v>
      </c>
      <c r="AW122" s="12" t="s">
        <v>32</v>
      </c>
      <c r="AX122" s="12" t="s">
        <v>71</v>
      </c>
      <c r="AY122" s="151" t="s">
        <v>134</v>
      </c>
    </row>
    <row r="123" spans="2:65" s="12" customFormat="1">
      <c r="B123" s="150"/>
      <c r="D123" s="145" t="s">
        <v>258</v>
      </c>
      <c r="E123" s="151" t="s">
        <v>3</v>
      </c>
      <c r="F123" s="152" t="s">
        <v>492</v>
      </c>
      <c r="H123" s="153">
        <v>201.68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71</v>
      </c>
      <c r="AY123" s="151" t="s">
        <v>134</v>
      </c>
    </row>
    <row r="124" spans="2:65" s="13" customFormat="1">
      <c r="B124" s="157"/>
      <c r="D124" s="145" t="s">
        <v>258</v>
      </c>
      <c r="E124" s="158" t="s">
        <v>3</v>
      </c>
      <c r="F124" s="159" t="s">
        <v>291</v>
      </c>
      <c r="H124" s="160">
        <v>377.62</v>
      </c>
      <c r="I124" s="161"/>
      <c r="L124" s="157"/>
      <c r="M124" s="162"/>
      <c r="T124" s="163"/>
      <c r="AT124" s="158" t="s">
        <v>258</v>
      </c>
      <c r="AU124" s="158" t="s">
        <v>81</v>
      </c>
      <c r="AV124" s="13" t="s">
        <v>157</v>
      </c>
      <c r="AW124" s="13" t="s">
        <v>32</v>
      </c>
      <c r="AX124" s="13" t="s">
        <v>79</v>
      </c>
      <c r="AY124" s="158" t="s">
        <v>134</v>
      </c>
    </row>
    <row r="125" spans="2:65" s="1" customFormat="1" ht="16.5" customHeight="1">
      <c r="B125" s="127"/>
      <c r="C125" s="128" t="s">
        <v>9</v>
      </c>
      <c r="D125" s="128" t="s">
        <v>137</v>
      </c>
      <c r="E125" s="129" t="s">
        <v>427</v>
      </c>
      <c r="F125" s="130" t="s">
        <v>428</v>
      </c>
      <c r="G125" s="131" t="s">
        <v>286</v>
      </c>
      <c r="H125" s="132">
        <v>3.4180000000000001</v>
      </c>
      <c r="I125" s="133"/>
      <c r="J125" s="134">
        <f>ROUND(I125*H125,2)</f>
        <v>0</v>
      </c>
      <c r="K125" s="130" t="s">
        <v>141</v>
      </c>
      <c r="L125" s="32"/>
      <c r="M125" s="135" t="s">
        <v>3</v>
      </c>
      <c r="N125" s="136" t="s">
        <v>42</v>
      </c>
      <c r="P125" s="137">
        <f>O125*H125</f>
        <v>0</v>
      </c>
      <c r="Q125" s="137">
        <v>0</v>
      </c>
      <c r="R125" s="137">
        <f>Q125*H125</f>
        <v>0</v>
      </c>
      <c r="S125" s="137">
        <v>2</v>
      </c>
      <c r="T125" s="138">
        <f>S125*H125</f>
        <v>6.8360000000000003</v>
      </c>
      <c r="AR125" s="139" t="s">
        <v>157</v>
      </c>
      <c r="AT125" s="139" t="s">
        <v>137</v>
      </c>
      <c r="AU125" s="139" t="s">
        <v>81</v>
      </c>
      <c r="AY125" s="17" t="s">
        <v>134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7" t="s">
        <v>79</v>
      </c>
      <c r="BK125" s="140">
        <f>ROUND(I125*H125,2)</f>
        <v>0</v>
      </c>
      <c r="BL125" s="17" t="s">
        <v>157</v>
      </c>
      <c r="BM125" s="139" t="s">
        <v>493</v>
      </c>
    </row>
    <row r="126" spans="2:65" s="1" customFormat="1">
      <c r="B126" s="32"/>
      <c r="D126" s="141" t="s">
        <v>144</v>
      </c>
      <c r="F126" s="142" t="s">
        <v>430</v>
      </c>
      <c r="I126" s="143"/>
      <c r="L126" s="32"/>
      <c r="M126" s="144"/>
      <c r="T126" s="53"/>
      <c r="AT126" s="17" t="s">
        <v>144</v>
      </c>
      <c r="AU126" s="17" t="s">
        <v>81</v>
      </c>
    </row>
    <row r="127" spans="2:65" s="12" customFormat="1">
      <c r="B127" s="150"/>
      <c r="D127" s="145" t="s">
        <v>258</v>
      </c>
      <c r="E127" s="151" t="s">
        <v>3</v>
      </c>
      <c r="F127" s="152" t="s">
        <v>494</v>
      </c>
      <c r="H127" s="153">
        <v>3.4180000000000001</v>
      </c>
      <c r="I127" s="154"/>
      <c r="L127" s="150"/>
      <c r="M127" s="155"/>
      <c r="T127" s="156"/>
      <c r="AT127" s="151" t="s">
        <v>258</v>
      </c>
      <c r="AU127" s="151" t="s">
        <v>81</v>
      </c>
      <c r="AV127" s="12" t="s">
        <v>81</v>
      </c>
      <c r="AW127" s="12" t="s">
        <v>32</v>
      </c>
      <c r="AX127" s="12" t="s">
        <v>79</v>
      </c>
      <c r="AY127" s="151" t="s">
        <v>134</v>
      </c>
    </row>
    <row r="128" spans="2:65" s="1" customFormat="1" ht="24.2" customHeight="1">
      <c r="B128" s="127"/>
      <c r="C128" s="128" t="s">
        <v>207</v>
      </c>
      <c r="D128" s="128" t="s">
        <v>137</v>
      </c>
      <c r="E128" s="129" t="s">
        <v>432</v>
      </c>
      <c r="F128" s="130" t="s">
        <v>433</v>
      </c>
      <c r="G128" s="131" t="s">
        <v>275</v>
      </c>
      <c r="H128" s="132">
        <v>138.5</v>
      </c>
      <c r="I128" s="133"/>
      <c r="J128" s="134">
        <f>ROUND(I128*H128,2)</f>
        <v>0</v>
      </c>
      <c r="K128" s="130" t="s">
        <v>141</v>
      </c>
      <c r="L128" s="32"/>
      <c r="M128" s="135" t="s">
        <v>3</v>
      </c>
      <c r="N128" s="136" t="s">
        <v>42</v>
      </c>
      <c r="P128" s="137">
        <f>O128*H128</f>
        <v>0</v>
      </c>
      <c r="Q128" s="137">
        <v>0</v>
      </c>
      <c r="R128" s="137">
        <f>Q128*H128</f>
        <v>0</v>
      </c>
      <c r="S128" s="137">
        <v>5.5E-2</v>
      </c>
      <c r="T128" s="138">
        <f>S128*H128</f>
        <v>7.6174999999999997</v>
      </c>
      <c r="AR128" s="139" t="s">
        <v>157</v>
      </c>
      <c r="AT128" s="139" t="s">
        <v>137</v>
      </c>
      <c r="AU128" s="139" t="s">
        <v>81</v>
      </c>
      <c r="AY128" s="17" t="s">
        <v>134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79</v>
      </c>
      <c r="BK128" s="140">
        <f>ROUND(I128*H128,2)</f>
        <v>0</v>
      </c>
      <c r="BL128" s="17" t="s">
        <v>157</v>
      </c>
      <c r="BM128" s="139" t="s">
        <v>495</v>
      </c>
    </row>
    <row r="129" spans="2:65" s="1" customFormat="1">
      <c r="B129" s="32"/>
      <c r="D129" s="141" t="s">
        <v>144</v>
      </c>
      <c r="F129" s="142" t="s">
        <v>435</v>
      </c>
      <c r="I129" s="143"/>
      <c r="L129" s="32"/>
      <c r="M129" s="144"/>
      <c r="T129" s="53"/>
      <c r="AT129" s="17" t="s">
        <v>144</v>
      </c>
      <c r="AU129" s="17" t="s">
        <v>81</v>
      </c>
    </row>
    <row r="130" spans="2:65" s="12" customFormat="1">
      <c r="B130" s="150"/>
      <c r="D130" s="145" t="s">
        <v>258</v>
      </c>
      <c r="E130" s="151" t="s">
        <v>3</v>
      </c>
      <c r="F130" s="152" t="s">
        <v>480</v>
      </c>
      <c r="H130" s="153">
        <v>138.5</v>
      </c>
      <c r="I130" s="154"/>
      <c r="L130" s="150"/>
      <c r="M130" s="155"/>
      <c r="T130" s="156"/>
      <c r="AT130" s="151" t="s">
        <v>258</v>
      </c>
      <c r="AU130" s="151" t="s">
        <v>81</v>
      </c>
      <c r="AV130" s="12" t="s">
        <v>81</v>
      </c>
      <c r="AW130" s="12" t="s">
        <v>32</v>
      </c>
      <c r="AX130" s="12" t="s">
        <v>79</v>
      </c>
      <c r="AY130" s="151" t="s">
        <v>134</v>
      </c>
    </row>
    <row r="131" spans="2:65" s="1" customFormat="1" ht="21.75" customHeight="1">
      <c r="B131" s="127"/>
      <c r="C131" s="128" t="s">
        <v>213</v>
      </c>
      <c r="D131" s="128" t="s">
        <v>137</v>
      </c>
      <c r="E131" s="129" t="s">
        <v>322</v>
      </c>
      <c r="F131" s="130" t="s">
        <v>323</v>
      </c>
      <c r="G131" s="131" t="s">
        <v>324</v>
      </c>
      <c r="H131" s="132">
        <v>32</v>
      </c>
      <c r="I131" s="133"/>
      <c r="J131" s="134">
        <f>ROUND(I131*H131,2)</f>
        <v>0</v>
      </c>
      <c r="K131" s="130" t="s">
        <v>141</v>
      </c>
      <c r="L131" s="32"/>
      <c r="M131" s="135" t="s">
        <v>3</v>
      </c>
      <c r="N131" s="136" t="s">
        <v>42</v>
      </c>
      <c r="P131" s="137">
        <f>O131*H131</f>
        <v>0</v>
      </c>
      <c r="Q131" s="137">
        <v>0</v>
      </c>
      <c r="R131" s="137">
        <f>Q131*H131</f>
        <v>0</v>
      </c>
      <c r="S131" s="137">
        <v>0.16500000000000001</v>
      </c>
      <c r="T131" s="138">
        <f>S131*H131</f>
        <v>5.28</v>
      </c>
      <c r="AR131" s="139" t="s">
        <v>157</v>
      </c>
      <c r="AT131" s="139" t="s">
        <v>137</v>
      </c>
      <c r="AU131" s="139" t="s">
        <v>81</v>
      </c>
      <c r="AY131" s="17" t="s">
        <v>134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79</v>
      </c>
      <c r="BK131" s="140">
        <f>ROUND(I131*H131,2)</f>
        <v>0</v>
      </c>
      <c r="BL131" s="17" t="s">
        <v>157</v>
      </c>
      <c r="BM131" s="139" t="s">
        <v>496</v>
      </c>
    </row>
    <row r="132" spans="2:65" s="1" customFormat="1">
      <c r="B132" s="32"/>
      <c r="D132" s="141" t="s">
        <v>144</v>
      </c>
      <c r="F132" s="142" t="s">
        <v>326</v>
      </c>
      <c r="I132" s="143"/>
      <c r="L132" s="32"/>
      <c r="M132" s="144"/>
      <c r="T132" s="53"/>
      <c r="AT132" s="17" t="s">
        <v>144</v>
      </c>
      <c r="AU132" s="17" t="s">
        <v>81</v>
      </c>
    </row>
    <row r="133" spans="2:65" s="1" customFormat="1" ht="19.5">
      <c r="B133" s="32"/>
      <c r="D133" s="145" t="s">
        <v>177</v>
      </c>
      <c r="F133" s="146" t="s">
        <v>439</v>
      </c>
      <c r="I133" s="143"/>
      <c r="L133" s="32"/>
      <c r="M133" s="144"/>
      <c r="T133" s="53"/>
      <c r="AT133" s="17" t="s">
        <v>177</v>
      </c>
      <c r="AU133" s="17" t="s">
        <v>81</v>
      </c>
    </row>
    <row r="134" spans="2:65" s="12" customFormat="1">
      <c r="B134" s="150"/>
      <c r="D134" s="145" t="s">
        <v>258</v>
      </c>
      <c r="E134" s="151" t="s">
        <v>3</v>
      </c>
      <c r="F134" s="152" t="s">
        <v>497</v>
      </c>
      <c r="H134" s="153">
        <v>32</v>
      </c>
      <c r="I134" s="154"/>
      <c r="L134" s="150"/>
      <c r="M134" s="155"/>
      <c r="T134" s="156"/>
      <c r="AT134" s="151" t="s">
        <v>258</v>
      </c>
      <c r="AU134" s="151" t="s">
        <v>81</v>
      </c>
      <c r="AV134" s="12" t="s">
        <v>81</v>
      </c>
      <c r="AW134" s="12" t="s">
        <v>32</v>
      </c>
      <c r="AX134" s="12" t="s">
        <v>79</v>
      </c>
      <c r="AY134" s="151" t="s">
        <v>134</v>
      </c>
    </row>
    <row r="135" spans="2:65" s="1" customFormat="1" ht="21.75" customHeight="1">
      <c r="B135" s="127"/>
      <c r="C135" s="128" t="s">
        <v>218</v>
      </c>
      <c r="D135" s="128" t="s">
        <v>137</v>
      </c>
      <c r="E135" s="129" t="s">
        <v>441</v>
      </c>
      <c r="F135" s="130" t="s">
        <v>442</v>
      </c>
      <c r="G135" s="131" t="s">
        <v>324</v>
      </c>
      <c r="H135" s="132">
        <v>8</v>
      </c>
      <c r="I135" s="133"/>
      <c r="J135" s="134">
        <f>ROUND(I135*H135,2)</f>
        <v>0</v>
      </c>
      <c r="K135" s="130" t="s">
        <v>141</v>
      </c>
      <c r="L135" s="32"/>
      <c r="M135" s="135" t="s">
        <v>3</v>
      </c>
      <c r="N135" s="136" t="s">
        <v>42</v>
      </c>
      <c r="P135" s="137">
        <f>O135*H135</f>
        <v>0</v>
      </c>
      <c r="Q135" s="137">
        <v>0</v>
      </c>
      <c r="R135" s="137">
        <f>Q135*H135</f>
        <v>0</v>
      </c>
      <c r="S135" s="137">
        <v>8.0000000000000002E-3</v>
      </c>
      <c r="T135" s="138">
        <f>S135*H135</f>
        <v>6.4000000000000001E-2</v>
      </c>
      <c r="AR135" s="139" t="s">
        <v>157</v>
      </c>
      <c r="AT135" s="139" t="s">
        <v>137</v>
      </c>
      <c r="AU135" s="139" t="s">
        <v>81</v>
      </c>
      <c r="AY135" s="17" t="s">
        <v>134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79</v>
      </c>
      <c r="BK135" s="140">
        <f>ROUND(I135*H135,2)</f>
        <v>0</v>
      </c>
      <c r="BL135" s="17" t="s">
        <v>157</v>
      </c>
      <c r="BM135" s="139" t="s">
        <v>498</v>
      </c>
    </row>
    <row r="136" spans="2:65" s="1" customFormat="1">
      <c r="B136" s="32"/>
      <c r="D136" s="141" t="s">
        <v>144</v>
      </c>
      <c r="F136" s="142" t="s">
        <v>444</v>
      </c>
      <c r="I136" s="143"/>
      <c r="L136" s="32"/>
      <c r="M136" s="144"/>
      <c r="T136" s="53"/>
      <c r="AT136" s="17" t="s">
        <v>144</v>
      </c>
      <c r="AU136" s="17" t="s">
        <v>81</v>
      </c>
    </row>
    <row r="137" spans="2:65" s="1" customFormat="1" ht="19.5">
      <c r="B137" s="32"/>
      <c r="D137" s="145" t="s">
        <v>177</v>
      </c>
      <c r="F137" s="146" t="s">
        <v>445</v>
      </c>
      <c r="I137" s="143"/>
      <c r="L137" s="32"/>
      <c r="M137" s="144"/>
      <c r="T137" s="53"/>
      <c r="AT137" s="17" t="s">
        <v>177</v>
      </c>
      <c r="AU137" s="17" t="s">
        <v>81</v>
      </c>
    </row>
    <row r="138" spans="2:65" s="12" customFormat="1">
      <c r="B138" s="150"/>
      <c r="D138" s="145" t="s">
        <v>258</v>
      </c>
      <c r="E138" s="151" t="s">
        <v>3</v>
      </c>
      <c r="F138" s="152" t="s">
        <v>499</v>
      </c>
      <c r="H138" s="153">
        <v>8</v>
      </c>
      <c r="I138" s="154"/>
      <c r="L138" s="150"/>
      <c r="M138" s="155"/>
      <c r="T138" s="156"/>
      <c r="AT138" s="151" t="s">
        <v>258</v>
      </c>
      <c r="AU138" s="151" t="s">
        <v>81</v>
      </c>
      <c r="AV138" s="12" t="s">
        <v>81</v>
      </c>
      <c r="AW138" s="12" t="s">
        <v>32</v>
      </c>
      <c r="AX138" s="12" t="s">
        <v>79</v>
      </c>
      <c r="AY138" s="151" t="s">
        <v>134</v>
      </c>
    </row>
    <row r="139" spans="2:65" s="11" customFormat="1" ht="22.9" customHeight="1">
      <c r="B139" s="115"/>
      <c r="D139" s="116" t="s">
        <v>70</v>
      </c>
      <c r="E139" s="125" t="s">
        <v>340</v>
      </c>
      <c r="F139" s="125" t="s">
        <v>341</v>
      </c>
      <c r="I139" s="118"/>
      <c r="J139" s="126">
        <f>BK139</f>
        <v>0</v>
      </c>
      <c r="L139" s="115"/>
      <c r="M139" s="120"/>
      <c r="P139" s="121">
        <f>SUM(P140:P183)</f>
        <v>0</v>
      </c>
      <c r="R139" s="121">
        <f>SUM(R140:R183)</f>
        <v>0</v>
      </c>
      <c r="T139" s="122">
        <f>SUM(T140:T183)</f>
        <v>0</v>
      </c>
      <c r="AR139" s="116" t="s">
        <v>79</v>
      </c>
      <c r="AT139" s="123" t="s">
        <v>70</v>
      </c>
      <c r="AU139" s="123" t="s">
        <v>79</v>
      </c>
      <c r="AY139" s="116" t="s">
        <v>134</v>
      </c>
      <c r="BK139" s="124">
        <f>SUM(BK140:BK183)</f>
        <v>0</v>
      </c>
    </row>
    <row r="140" spans="2:65" s="1" customFormat="1" ht="24.2" customHeight="1">
      <c r="B140" s="127"/>
      <c r="C140" s="128" t="s">
        <v>226</v>
      </c>
      <c r="D140" s="128" t="s">
        <v>137</v>
      </c>
      <c r="E140" s="129" t="s">
        <v>342</v>
      </c>
      <c r="F140" s="130" t="s">
        <v>343</v>
      </c>
      <c r="G140" s="131" t="s">
        <v>313</v>
      </c>
      <c r="H140" s="132">
        <v>74.972999999999999</v>
      </c>
      <c r="I140" s="133"/>
      <c r="J140" s="134">
        <f>ROUND(I140*H140,2)</f>
        <v>0</v>
      </c>
      <c r="K140" s="130" t="s">
        <v>141</v>
      </c>
      <c r="L140" s="32"/>
      <c r="M140" s="135" t="s">
        <v>3</v>
      </c>
      <c r="N140" s="136" t="s">
        <v>42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157</v>
      </c>
      <c r="AT140" s="139" t="s">
        <v>137</v>
      </c>
      <c r="AU140" s="139" t="s">
        <v>81</v>
      </c>
      <c r="AY140" s="17" t="s">
        <v>134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79</v>
      </c>
      <c r="BK140" s="140">
        <f>ROUND(I140*H140,2)</f>
        <v>0</v>
      </c>
      <c r="BL140" s="17" t="s">
        <v>157</v>
      </c>
      <c r="BM140" s="139" t="s">
        <v>500</v>
      </c>
    </row>
    <row r="141" spans="2:65" s="1" customFormat="1">
      <c r="B141" s="32"/>
      <c r="D141" s="141" t="s">
        <v>144</v>
      </c>
      <c r="F141" s="142" t="s">
        <v>345</v>
      </c>
      <c r="I141" s="143"/>
      <c r="L141" s="32"/>
      <c r="M141" s="144"/>
      <c r="T141" s="53"/>
      <c r="AT141" s="17" t="s">
        <v>144</v>
      </c>
      <c r="AU141" s="17" t="s">
        <v>81</v>
      </c>
    </row>
    <row r="142" spans="2:65" s="12" customFormat="1">
      <c r="B142" s="150"/>
      <c r="D142" s="145" t="s">
        <v>258</v>
      </c>
      <c r="E142" s="151" t="s">
        <v>3</v>
      </c>
      <c r="F142" s="152" t="s">
        <v>501</v>
      </c>
      <c r="H142" s="153">
        <v>33.270000000000003</v>
      </c>
      <c r="I142" s="154"/>
      <c r="L142" s="150"/>
      <c r="M142" s="155"/>
      <c r="T142" s="156"/>
      <c r="AT142" s="151" t="s">
        <v>258</v>
      </c>
      <c r="AU142" s="151" t="s">
        <v>81</v>
      </c>
      <c r="AV142" s="12" t="s">
        <v>81</v>
      </c>
      <c r="AW142" s="12" t="s">
        <v>32</v>
      </c>
      <c r="AX142" s="12" t="s">
        <v>71</v>
      </c>
      <c r="AY142" s="151" t="s">
        <v>134</v>
      </c>
    </row>
    <row r="143" spans="2:65" s="12" customFormat="1">
      <c r="B143" s="150"/>
      <c r="D143" s="145" t="s">
        <v>258</v>
      </c>
      <c r="E143" s="151" t="s">
        <v>3</v>
      </c>
      <c r="F143" s="152" t="s">
        <v>502</v>
      </c>
      <c r="H143" s="153">
        <v>28.393000000000001</v>
      </c>
      <c r="I143" s="154"/>
      <c r="L143" s="150"/>
      <c r="M143" s="155"/>
      <c r="T143" s="156"/>
      <c r="AT143" s="151" t="s">
        <v>258</v>
      </c>
      <c r="AU143" s="151" t="s">
        <v>81</v>
      </c>
      <c r="AV143" s="12" t="s">
        <v>81</v>
      </c>
      <c r="AW143" s="12" t="s">
        <v>32</v>
      </c>
      <c r="AX143" s="12" t="s">
        <v>71</v>
      </c>
      <c r="AY143" s="151" t="s">
        <v>134</v>
      </c>
    </row>
    <row r="144" spans="2:65" s="12" customFormat="1">
      <c r="B144" s="150"/>
      <c r="D144" s="145" t="s">
        <v>258</v>
      </c>
      <c r="E144" s="151" t="s">
        <v>3</v>
      </c>
      <c r="F144" s="152" t="s">
        <v>503</v>
      </c>
      <c r="H144" s="153">
        <v>0.34799999999999998</v>
      </c>
      <c r="I144" s="154"/>
      <c r="L144" s="150"/>
      <c r="M144" s="155"/>
      <c r="T144" s="156"/>
      <c r="AT144" s="151" t="s">
        <v>258</v>
      </c>
      <c r="AU144" s="151" t="s">
        <v>81</v>
      </c>
      <c r="AV144" s="12" t="s">
        <v>81</v>
      </c>
      <c r="AW144" s="12" t="s">
        <v>32</v>
      </c>
      <c r="AX144" s="12" t="s">
        <v>71</v>
      </c>
      <c r="AY144" s="151" t="s">
        <v>134</v>
      </c>
    </row>
    <row r="145" spans="2:65" s="12" customFormat="1">
      <c r="B145" s="150"/>
      <c r="D145" s="145" t="s">
        <v>258</v>
      </c>
      <c r="E145" s="151" t="s">
        <v>3</v>
      </c>
      <c r="F145" s="152" t="s">
        <v>504</v>
      </c>
      <c r="H145" s="153">
        <v>7.6180000000000003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71</v>
      </c>
      <c r="AY145" s="151" t="s">
        <v>134</v>
      </c>
    </row>
    <row r="146" spans="2:65" s="12" customFormat="1">
      <c r="B146" s="150"/>
      <c r="D146" s="145" t="s">
        <v>258</v>
      </c>
      <c r="E146" s="151" t="s">
        <v>3</v>
      </c>
      <c r="F146" s="152" t="s">
        <v>505</v>
      </c>
      <c r="H146" s="153">
        <v>5.3440000000000003</v>
      </c>
      <c r="I146" s="154"/>
      <c r="L146" s="150"/>
      <c r="M146" s="155"/>
      <c r="T146" s="156"/>
      <c r="AT146" s="151" t="s">
        <v>258</v>
      </c>
      <c r="AU146" s="151" t="s">
        <v>81</v>
      </c>
      <c r="AV146" s="12" t="s">
        <v>81</v>
      </c>
      <c r="AW146" s="12" t="s">
        <v>32</v>
      </c>
      <c r="AX146" s="12" t="s">
        <v>71</v>
      </c>
      <c r="AY146" s="151" t="s">
        <v>134</v>
      </c>
    </row>
    <row r="147" spans="2:65" s="13" customFormat="1">
      <c r="B147" s="157"/>
      <c r="D147" s="145" t="s">
        <v>258</v>
      </c>
      <c r="E147" s="158" t="s">
        <v>3</v>
      </c>
      <c r="F147" s="159" t="s">
        <v>291</v>
      </c>
      <c r="H147" s="160">
        <v>74.972999999999999</v>
      </c>
      <c r="I147" s="161"/>
      <c r="L147" s="157"/>
      <c r="M147" s="162"/>
      <c r="T147" s="163"/>
      <c r="AT147" s="158" t="s">
        <v>258</v>
      </c>
      <c r="AU147" s="158" t="s">
        <v>81</v>
      </c>
      <c r="AV147" s="13" t="s">
        <v>157</v>
      </c>
      <c r="AW147" s="13" t="s">
        <v>32</v>
      </c>
      <c r="AX147" s="13" t="s">
        <v>79</v>
      </c>
      <c r="AY147" s="158" t="s">
        <v>134</v>
      </c>
    </row>
    <row r="148" spans="2:65" s="1" customFormat="1" ht="24.2" customHeight="1">
      <c r="B148" s="127"/>
      <c r="C148" s="128" t="s">
        <v>233</v>
      </c>
      <c r="D148" s="128" t="s">
        <v>137</v>
      </c>
      <c r="E148" s="129" t="s">
        <v>353</v>
      </c>
      <c r="F148" s="130" t="s">
        <v>354</v>
      </c>
      <c r="G148" s="131" t="s">
        <v>313</v>
      </c>
      <c r="H148" s="132">
        <v>516.976</v>
      </c>
      <c r="I148" s="133"/>
      <c r="J148" s="134">
        <f>ROUND(I148*H148,2)</f>
        <v>0</v>
      </c>
      <c r="K148" s="130" t="s">
        <v>141</v>
      </c>
      <c r="L148" s="32"/>
      <c r="M148" s="135" t="s">
        <v>3</v>
      </c>
      <c r="N148" s="136" t="s">
        <v>42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157</v>
      </c>
      <c r="AT148" s="139" t="s">
        <v>137</v>
      </c>
      <c r="AU148" s="139" t="s">
        <v>81</v>
      </c>
      <c r="AY148" s="17" t="s">
        <v>134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79</v>
      </c>
      <c r="BK148" s="140">
        <f>ROUND(I148*H148,2)</f>
        <v>0</v>
      </c>
      <c r="BL148" s="17" t="s">
        <v>157</v>
      </c>
      <c r="BM148" s="139" t="s">
        <v>506</v>
      </c>
    </row>
    <row r="149" spans="2:65" s="1" customFormat="1">
      <c r="B149" s="32"/>
      <c r="D149" s="141" t="s">
        <v>144</v>
      </c>
      <c r="F149" s="142" t="s">
        <v>356</v>
      </c>
      <c r="I149" s="143"/>
      <c r="L149" s="32"/>
      <c r="M149" s="144"/>
      <c r="T149" s="53"/>
      <c r="AT149" s="17" t="s">
        <v>144</v>
      </c>
      <c r="AU149" s="17" t="s">
        <v>81</v>
      </c>
    </row>
    <row r="150" spans="2:65" s="12" customFormat="1">
      <c r="B150" s="150"/>
      <c r="D150" s="145" t="s">
        <v>258</v>
      </c>
      <c r="E150" s="151" t="s">
        <v>3</v>
      </c>
      <c r="F150" s="152" t="s">
        <v>507</v>
      </c>
      <c r="H150" s="153">
        <v>510.14</v>
      </c>
      <c r="I150" s="154"/>
      <c r="L150" s="150"/>
      <c r="M150" s="155"/>
      <c r="T150" s="156"/>
      <c r="AT150" s="151" t="s">
        <v>258</v>
      </c>
      <c r="AU150" s="151" t="s">
        <v>81</v>
      </c>
      <c r="AV150" s="12" t="s">
        <v>81</v>
      </c>
      <c r="AW150" s="12" t="s">
        <v>32</v>
      </c>
      <c r="AX150" s="12" t="s">
        <v>71</v>
      </c>
      <c r="AY150" s="151" t="s">
        <v>134</v>
      </c>
    </row>
    <row r="151" spans="2:65" s="12" customFormat="1">
      <c r="B151" s="150"/>
      <c r="D151" s="145" t="s">
        <v>258</v>
      </c>
      <c r="E151" s="151" t="s">
        <v>3</v>
      </c>
      <c r="F151" s="152" t="s">
        <v>508</v>
      </c>
      <c r="H151" s="153">
        <v>6.8360000000000003</v>
      </c>
      <c r="I151" s="154"/>
      <c r="L151" s="150"/>
      <c r="M151" s="155"/>
      <c r="T151" s="156"/>
      <c r="AT151" s="151" t="s">
        <v>258</v>
      </c>
      <c r="AU151" s="151" t="s">
        <v>81</v>
      </c>
      <c r="AV151" s="12" t="s">
        <v>81</v>
      </c>
      <c r="AW151" s="12" t="s">
        <v>32</v>
      </c>
      <c r="AX151" s="12" t="s">
        <v>71</v>
      </c>
      <c r="AY151" s="151" t="s">
        <v>134</v>
      </c>
    </row>
    <row r="152" spans="2:65" s="13" customFormat="1">
      <c r="B152" s="157"/>
      <c r="D152" s="145" t="s">
        <v>258</v>
      </c>
      <c r="E152" s="158" t="s">
        <v>3</v>
      </c>
      <c r="F152" s="159" t="s">
        <v>291</v>
      </c>
      <c r="H152" s="160">
        <v>516.976</v>
      </c>
      <c r="I152" s="161"/>
      <c r="L152" s="157"/>
      <c r="M152" s="162"/>
      <c r="T152" s="163"/>
      <c r="AT152" s="158" t="s">
        <v>258</v>
      </c>
      <c r="AU152" s="158" t="s">
        <v>81</v>
      </c>
      <c r="AV152" s="13" t="s">
        <v>157</v>
      </c>
      <c r="AW152" s="13" t="s">
        <v>32</v>
      </c>
      <c r="AX152" s="13" t="s">
        <v>79</v>
      </c>
      <c r="AY152" s="158" t="s">
        <v>134</v>
      </c>
    </row>
    <row r="153" spans="2:65" s="1" customFormat="1" ht="24.2" customHeight="1">
      <c r="B153" s="127"/>
      <c r="C153" s="128" t="s">
        <v>238</v>
      </c>
      <c r="D153" s="128" t="s">
        <v>137</v>
      </c>
      <c r="E153" s="129" t="s">
        <v>359</v>
      </c>
      <c r="F153" s="130" t="s">
        <v>360</v>
      </c>
      <c r="G153" s="131" t="s">
        <v>313</v>
      </c>
      <c r="H153" s="132">
        <v>9822.5439999999999</v>
      </c>
      <c r="I153" s="133"/>
      <c r="J153" s="134">
        <f>ROUND(I153*H153,2)</f>
        <v>0</v>
      </c>
      <c r="K153" s="130" t="s">
        <v>141</v>
      </c>
      <c r="L153" s="32"/>
      <c r="M153" s="135" t="s">
        <v>3</v>
      </c>
      <c r="N153" s="136" t="s">
        <v>42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157</v>
      </c>
      <c r="AT153" s="139" t="s">
        <v>137</v>
      </c>
      <c r="AU153" s="139" t="s">
        <v>81</v>
      </c>
      <c r="AY153" s="17" t="s">
        <v>134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79</v>
      </c>
      <c r="BK153" s="140">
        <f>ROUND(I153*H153,2)</f>
        <v>0</v>
      </c>
      <c r="BL153" s="17" t="s">
        <v>157</v>
      </c>
      <c r="BM153" s="139" t="s">
        <v>509</v>
      </c>
    </row>
    <row r="154" spans="2:65" s="1" customFormat="1">
      <c r="B154" s="32"/>
      <c r="D154" s="141" t="s">
        <v>144</v>
      </c>
      <c r="F154" s="142" t="s">
        <v>362</v>
      </c>
      <c r="I154" s="143"/>
      <c r="L154" s="32"/>
      <c r="M154" s="144"/>
      <c r="T154" s="53"/>
      <c r="AT154" s="17" t="s">
        <v>144</v>
      </c>
      <c r="AU154" s="17" t="s">
        <v>81</v>
      </c>
    </row>
    <row r="155" spans="2:65" s="12" customFormat="1">
      <c r="B155" s="150"/>
      <c r="D155" s="145" t="s">
        <v>258</v>
      </c>
      <c r="E155" s="151" t="s">
        <v>3</v>
      </c>
      <c r="F155" s="152" t="s">
        <v>507</v>
      </c>
      <c r="H155" s="153">
        <v>510.14</v>
      </c>
      <c r="I155" s="154"/>
      <c r="L155" s="150"/>
      <c r="M155" s="155"/>
      <c r="T155" s="156"/>
      <c r="AT155" s="151" t="s">
        <v>258</v>
      </c>
      <c r="AU155" s="151" t="s">
        <v>81</v>
      </c>
      <c r="AV155" s="12" t="s">
        <v>81</v>
      </c>
      <c r="AW155" s="12" t="s">
        <v>32</v>
      </c>
      <c r="AX155" s="12" t="s">
        <v>71</v>
      </c>
      <c r="AY155" s="151" t="s">
        <v>134</v>
      </c>
    </row>
    <row r="156" spans="2:65" s="12" customFormat="1">
      <c r="B156" s="150"/>
      <c r="D156" s="145" t="s">
        <v>258</v>
      </c>
      <c r="E156" s="151" t="s">
        <v>3</v>
      </c>
      <c r="F156" s="152" t="s">
        <v>508</v>
      </c>
      <c r="H156" s="153">
        <v>6.8360000000000003</v>
      </c>
      <c r="I156" s="154"/>
      <c r="L156" s="150"/>
      <c r="M156" s="155"/>
      <c r="T156" s="156"/>
      <c r="AT156" s="151" t="s">
        <v>258</v>
      </c>
      <c r="AU156" s="151" t="s">
        <v>81</v>
      </c>
      <c r="AV156" s="12" t="s">
        <v>81</v>
      </c>
      <c r="AW156" s="12" t="s">
        <v>32</v>
      </c>
      <c r="AX156" s="12" t="s">
        <v>71</v>
      </c>
      <c r="AY156" s="151" t="s">
        <v>134</v>
      </c>
    </row>
    <row r="157" spans="2:65" s="13" customFormat="1">
      <c r="B157" s="157"/>
      <c r="D157" s="145" t="s">
        <v>258</v>
      </c>
      <c r="E157" s="158" t="s">
        <v>3</v>
      </c>
      <c r="F157" s="159" t="s">
        <v>291</v>
      </c>
      <c r="H157" s="160">
        <v>516.976</v>
      </c>
      <c r="I157" s="161"/>
      <c r="L157" s="157"/>
      <c r="M157" s="162"/>
      <c r="T157" s="163"/>
      <c r="AT157" s="158" t="s">
        <v>258</v>
      </c>
      <c r="AU157" s="158" t="s">
        <v>81</v>
      </c>
      <c r="AV157" s="13" t="s">
        <v>157</v>
      </c>
      <c r="AW157" s="13" t="s">
        <v>32</v>
      </c>
      <c r="AX157" s="13" t="s">
        <v>79</v>
      </c>
      <c r="AY157" s="158" t="s">
        <v>134</v>
      </c>
    </row>
    <row r="158" spans="2:65" s="12" customFormat="1">
      <c r="B158" s="150"/>
      <c r="D158" s="145" t="s">
        <v>258</v>
      </c>
      <c r="F158" s="152" t="s">
        <v>510</v>
      </c>
      <c r="H158" s="153">
        <v>9822.5439999999999</v>
      </c>
      <c r="I158" s="154"/>
      <c r="L158" s="150"/>
      <c r="M158" s="155"/>
      <c r="T158" s="156"/>
      <c r="AT158" s="151" t="s">
        <v>258</v>
      </c>
      <c r="AU158" s="151" t="s">
        <v>81</v>
      </c>
      <c r="AV158" s="12" t="s">
        <v>81</v>
      </c>
      <c r="AW158" s="12" t="s">
        <v>4</v>
      </c>
      <c r="AX158" s="12" t="s">
        <v>79</v>
      </c>
      <c r="AY158" s="151" t="s">
        <v>134</v>
      </c>
    </row>
    <row r="159" spans="2:65" s="1" customFormat="1" ht="24.2" customHeight="1">
      <c r="B159" s="127"/>
      <c r="C159" s="128" t="s">
        <v>352</v>
      </c>
      <c r="D159" s="128" t="s">
        <v>137</v>
      </c>
      <c r="E159" s="129" t="s">
        <v>364</v>
      </c>
      <c r="F159" s="130" t="s">
        <v>365</v>
      </c>
      <c r="G159" s="131" t="s">
        <v>313</v>
      </c>
      <c r="H159" s="132">
        <v>74.972999999999999</v>
      </c>
      <c r="I159" s="133"/>
      <c r="J159" s="134">
        <f>ROUND(I159*H159,2)</f>
        <v>0</v>
      </c>
      <c r="K159" s="130" t="s">
        <v>141</v>
      </c>
      <c r="L159" s="32"/>
      <c r="M159" s="135" t="s">
        <v>3</v>
      </c>
      <c r="N159" s="136" t="s">
        <v>42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157</v>
      </c>
      <c r="AT159" s="139" t="s">
        <v>137</v>
      </c>
      <c r="AU159" s="139" t="s">
        <v>81</v>
      </c>
      <c r="AY159" s="17" t="s">
        <v>134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79</v>
      </c>
      <c r="BK159" s="140">
        <f>ROUND(I159*H159,2)</f>
        <v>0</v>
      </c>
      <c r="BL159" s="17" t="s">
        <v>157</v>
      </c>
      <c r="BM159" s="139" t="s">
        <v>511</v>
      </c>
    </row>
    <row r="160" spans="2:65" s="1" customFormat="1">
      <c r="B160" s="32"/>
      <c r="D160" s="141" t="s">
        <v>144</v>
      </c>
      <c r="F160" s="142" t="s">
        <v>367</v>
      </c>
      <c r="I160" s="143"/>
      <c r="L160" s="32"/>
      <c r="M160" s="144"/>
      <c r="T160" s="53"/>
      <c r="AT160" s="17" t="s">
        <v>144</v>
      </c>
      <c r="AU160" s="17" t="s">
        <v>81</v>
      </c>
    </row>
    <row r="161" spans="2:65" s="12" customFormat="1">
      <c r="B161" s="150"/>
      <c r="D161" s="145" t="s">
        <v>258</v>
      </c>
      <c r="E161" s="151" t="s">
        <v>3</v>
      </c>
      <c r="F161" s="152" t="s">
        <v>501</v>
      </c>
      <c r="H161" s="153">
        <v>33.270000000000003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71</v>
      </c>
      <c r="AY161" s="151" t="s">
        <v>134</v>
      </c>
    </row>
    <row r="162" spans="2:65" s="12" customFormat="1">
      <c r="B162" s="150"/>
      <c r="D162" s="145" t="s">
        <v>258</v>
      </c>
      <c r="E162" s="151" t="s">
        <v>3</v>
      </c>
      <c r="F162" s="152" t="s">
        <v>502</v>
      </c>
      <c r="H162" s="153">
        <v>28.393000000000001</v>
      </c>
      <c r="I162" s="154"/>
      <c r="L162" s="150"/>
      <c r="M162" s="155"/>
      <c r="T162" s="156"/>
      <c r="AT162" s="151" t="s">
        <v>258</v>
      </c>
      <c r="AU162" s="151" t="s">
        <v>81</v>
      </c>
      <c r="AV162" s="12" t="s">
        <v>81</v>
      </c>
      <c r="AW162" s="12" t="s">
        <v>32</v>
      </c>
      <c r="AX162" s="12" t="s">
        <v>71</v>
      </c>
      <c r="AY162" s="151" t="s">
        <v>134</v>
      </c>
    </row>
    <row r="163" spans="2:65" s="12" customFormat="1">
      <c r="B163" s="150"/>
      <c r="D163" s="145" t="s">
        <v>258</v>
      </c>
      <c r="E163" s="151" t="s">
        <v>3</v>
      </c>
      <c r="F163" s="152" t="s">
        <v>503</v>
      </c>
      <c r="H163" s="153">
        <v>0.34799999999999998</v>
      </c>
      <c r="I163" s="154"/>
      <c r="L163" s="150"/>
      <c r="M163" s="155"/>
      <c r="T163" s="156"/>
      <c r="AT163" s="151" t="s">
        <v>258</v>
      </c>
      <c r="AU163" s="151" t="s">
        <v>81</v>
      </c>
      <c r="AV163" s="12" t="s">
        <v>81</v>
      </c>
      <c r="AW163" s="12" t="s">
        <v>32</v>
      </c>
      <c r="AX163" s="12" t="s">
        <v>71</v>
      </c>
      <c r="AY163" s="151" t="s">
        <v>134</v>
      </c>
    </row>
    <row r="164" spans="2:65" s="12" customFormat="1">
      <c r="B164" s="150"/>
      <c r="D164" s="145" t="s">
        <v>258</v>
      </c>
      <c r="E164" s="151" t="s">
        <v>3</v>
      </c>
      <c r="F164" s="152" t="s">
        <v>504</v>
      </c>
      <c r="H164" s="153">
        <v>7.6180000000000003</v>
      </c>
      <c r="I164" s="154"/>
      <c r="L164" s="150"/>
      <c r="M164" s="155"/>
      <c r="T164" s="156"/>
      <c r="AT164" s="151" t="s">
        <v>258</v>
      </c>
      <c r="AU164" s="151" t="s">
        <v>81</v>
      </c>
      <c r="AV164" s="12" t="s">
        <v>81</v>
      </c>
      <c r="AW164" s="12" t="s">
        <v>32</v>
      </c>
      <c r="AX164" s="12" t="s">
        <v>71</v>
      </c>
      <c r="AY164" s="151" t="s">
        <v>134</v>
      </c>
    </row>
    <row r="165" spans="2:65" s="12" customFormat="1">
      <c r="B165" s="150"/>
      <c r="D165" s="145" t="s">
        <v>258</v>
      </c>
      <c r="E165" s="151" t="s">
        <v>3</v>
      </c>
      <c r="F165" s="152" t="s">
        <v>505</v>
      </c>
      <c r="H165" s="153">
        <v>5.3440000000000003</v>
      </c>
      <c r="I165" s="154"/>
      <c r="L165" s="150"/>
      <c r="M165" s="155"/>
      <c r="T165" s="156"/>
      <c r="AT165" s="151" t="s">
        <v>258</v>
      </c>
      <c r="AU165" s="151" t="s">
        <v>81</v>
      </c>
      <c r="AV165" s="12" t="s">
        <v>81</v>
      </c>
      <c r="AW165" s="12" t="s">
        <v>32</v>
      </c>
      <c r="AX165" s="12" t="s">
        <v>71</v>
      </c>
      <c r="AY165" s="151" t="s">
        <v>134</v>
      </c>
    </row>
    <row r="166" spans="2:65" s="13" customFormat="1">
      <c r="B166" s="157"/>
      <c r="D166" s="145" t="s">
        <v>258</v>
      </c>
      <c r="E166" s="158" t="s">
        <v>3</v>
      </c>
      <c r="F166" s="159" t="s">
        <v>291</v>
      </c>
      <c r="H166" s="160">
        <v>74.972999999999999</v>
      </c>
      <c r="I166" s="161"/>
      <c r="L166" s="157"/>
      <c r="M166" s="162"/>
      <c r="T166" s="163"/>
      <c r="AT166" s="158" t="s">
        <v>258</v>
      </c>
      <c r="AU166" s="158" t="s">
        <v>81</v>
      </c>
      <c r="AV166" s="13" t="s">
        <v>157</v>
      </c>
      <c r="AW166" s="13" t="s">
        <v>32</v>
      </c>
      <c r="AX166" s="13" t="s">
        <v>79</v>
      </c>
      <c r="AY166" s="158" t="s">
        <v>134</v>
      </c>
    </row>
    <row r="167" spans="2:65" s="1" customFormat="1" ht="24.2" customHeight="1">
      <c r="B167" s="127"/>
      <c r="C167" s="128" t="s">
        <v>358</v>
      </c>
      <c r="D167" s="128" t="s">
        <v>137</v>
      </c>
      <c r="E167" s="129" t="s">
        <v>369</v>
      </c>
      <c r="F167" s="130" t="s">
        <v>360</v>
      </c>
      <c r="G167" s="131" t="s">
        <v>313</v>
      </c>
      <c r="H167" s="132">
        <v>1424.4870000000001</v>
      </c>
      <c r="I167" s="133"/>
      <c r="J167" s="134">
        <f>ROUND(I167*H167,2)</f>
        <v>0</v>
      </c>
      <c r="K167" s="130" t="s">
        <v>141</v>
      </c>
      <c r="L167" s="32"/>
      <c r="M167" s="135" t="s">
        <v>3</v>
      </c>
      <c r="N167" s="136" t="s">
        <v>42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157</v>
      </c>
      <c r="AT167" s="139" t="s">
        <v>137</v>
      </c>
      <c r="AU167" s="139" t="s">
        <v>81</v>
      </c>
      <c r="AY167" s="17" t="s">
        <v>134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79</v>
      </c>
      <c r="BK167" s="140">
        <f>ROUND(I167*H167,2)</f>
        <v>0</v>
      </c>
      <c r="BL167" s="17" t="s">
        <v>157</v>
      </c>
      <c r="BM167" s="139" t="s">
        <v>512</v>
      </c>
    </row>
    <row r="168" spans="2:65" s="1" customFormat="1">
      <c r="B168" s="32"/>
      <c r="D168" s="141" t="s">
        <v>144</v>
      </c>
      <c r="F168" s="142" t="s">
        <v>371</v>
      </c>
      <c r="I168" s="143"/>
      <c r="L168" s="32"/>
      <c r="M168" s="144"/>
      <c r="T168" s="53"/>
      <c r="AT168" s="17" t="s">
        <v>144</v>
      </c>
      <c r="AU168" s="17" t="s">
        <v>81</v>
      </c>
    </row>
    <row r="169" spans="2:65" s="12" customFormat="1">
      <c r="B169" s="150"/>
      <c r="D169" s="145" t="s">
        <v>258</v>
      </c>
      <c r="E169" s="151" t="s">
        <v>3</v>
      </c>
      <c r="F169" s="152" t="s">
        <v>501</v>
      </c>
      <c r="H169" s="153">
        <v>33.270000000000003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71</v>
      </c>
      <c r="AY169" s="151" t="s">
        <v>134</v>
      </c>
    </row>
    <row r="170" spans="2:65" s="12" customFormat="1">
      <c r="B170" s="150"/>
      <c r="D170" s="145" t="s">
        <v>258</v>
      </c>
      <c r="E170" s="151" t="s">
        <v>3</v>
      </c>
      <c r="F170" s="152" t="s">
        <v>502</v>
      </c>
      <c r="H170" s="153">
        <v>28.393000000000001</v>
      </c>
      <c r="I170" s="154"/>
      <c r="L170" s="150"/>
      <c r="M170" s="155"/>
      <c r="T170" s="156"/>
      <c r="AT170" s="151" t="s">
        <v>258</v>
      </c>
      <c r="AU170" s="151" t="s">
        <v>81</v>
      </c>
      <c r="AV170" s="12" t="s">
        <v>81</v>
      </c>
      <c r="AW170" s="12" t="s">
        <v>32</v>
      </c>
      <c r="AX170" s="12" t="s">
        <v>71</v>
      </c>
      <c r="AY170" s="151" t="s">
        <v>134</v>
      </c>
    </row>
    <row r="171" spans="2:65" s="12" customFormat="1">
      <c r="B171" s="150"/>
      <c r="D171" s="145" t="s">
        <v>258</v>
      </c>
      <c r="E171" s="151" t="s">
        <v>3</v>
      </c>
      <c r="F171" s="152" t="s">
        <v>503</v>
      </c>
      <c r="H171" s="153">
        <v>0.34799999999999998</v>
      </c>
      <c r="I171" s="154"/>
      <c r="L171" s="150"/>
      <c r="M171" s="155"/>
      <c r="T171" s="156"/>
      <c r="AT171" s="151" t="s">
        <v>258</v>
      </c>
      <c r="AU171" s="151" t="s">
        <v>81</v>
      </c>
      <c r="AV171" s="12" t="s">
        <v>81</v>
      </c>
      <c r="AW171" s="12" t="s">
        <v>32</v>
      </c>
      <c r="AX171" s="12" t="s">
        <v>71</v>
      </c>
      <c r="AY171" s="151" t="s">
        <v>134</v>
      </c>
    </row>
    <row r="172" spans="2:65" s="12" customFormat="1">
      <c r="B172" s="150"/>
      <c r="D172" s="145" t="s">
        <v>258</v>
      </c>
      <c r="E172" s="151" t="s">
        <v>3</v>
      </c>
      <c r="F172" s="152" t="s">
        <v>504</v>
      </c>
      <c r="H172" s="153">
        <v>7.6180000000000003</v>
      </c>
      <c r="I172" s="154"/>
      <c r="L172" s="150"/>
      <c r="M172" s="155"/>
      <c r="T172" s="156"/>
      <c r="AT172" s="151" t="s">
        <v>258</v>
      </c>
      <c r="AU172" s="151" t="s">
        <v>81</v>
      </c>
      <c r="AV172" s="12" t="s">
        <v>81</v>
      </c>
      <c r="AW172" s="12" t="s">
        <v>32</v>
      </c>
      <c r="AX172" s="12" t="s">
        <v>71</v>
      </c>
      <c r="AY172" s="151" t="s">
        <v>134</v>
      </c>
    </row>
    <row r="173" spans="2:65" s="12" customFormat="1">
      <c r="B173" s="150"/>
      <c r="D173" s="145" t="s">
        <v>258</v>
      </c>
      <c r="E173" s="151" t="s">
        <v>3</v>
      </c>
      <c r="F173" s="152" t="s">
        <v>505</v>
      </c>
      <c r="H173" s="153">
        <v>5.3440000000000003</v>
      </c>
      <c r="I173" s="154"/>
      <c r="L173" s="150"/>
      <c r="M173" s="155"/>
      <c r="T173" s="156"/>
      <c r="AT173" s="151" t="s">
        <v>258</v>
      </c>
      <c r="AU173" s="151" t="s">
        <v>81</v>
      </c>
      <c r="AV173" s="12" t="s">
        <v>81</v>
      </c>
      <c r="AW173" s="12" t="s">
        <v>32</v>
      </c>
      <c r="AX173" s="12" t="s">
        <v>71</v>
      </c>
      <c r="AY173" s="151" t="s">
        <v>134</v>
      </c>
    </row>
    <row r="174" spans="2:65" s="13" customFormat="1">
      <c r="B174" s="157"/>
      <c r="D174" s="145" t="s">
        <v>258</v>
      </c>
      <c r="E174" s="158" t="s">
        <v>3</v>
      </c>
      <c r="F174" s="159" t="s">
        <v>291</v>
      </c>
      <c r="H174" s="160">
        <v>74.972999999999999</v>
      </c>
      <c r="I174" s="161"/>
      <c r="L174" s="157"/>
      <c r="M174" s="162"/>
      <c r="T174" s="163"/>
      <c r="AT174" s="158" t="s">
        <v>258</v>
      </c>
      <c r="AU174" s="158" t="s">
        <v>81</v>
      </c>
      <c r="AV174" s="13" t="s">
        <v>157</v>
      </c>
      <c r="AW174" s="13" t="s">
        <v>32</v>
      </c>
      <c r="AX174" s="13" t="s">
        <v>79</v>
      </c>
      <c r="AY174" s="158" t="s">
        <v>134</v>
      </c>
    </row>
    <row r="175" spans="2:65" s="12" customFormat="1">
      <c r="B175" s="150"/>
      <c r="D175" s="145" t="s">
        <v>258</v>
      </c>
      <c r="F175" s="152" t="s">
        <v>513</v>
      </c>
      <c r="H175" s="153">
        <v>1424.4870000000001</v>
      </c>
      <c r="I175" s="154"/>
      <c r="L175" s="150"/>
      <c r="M175" s="155"/>
      <c r="T175" s="156"/>
      <c r="AT175" s="151" t="s">
        <v>258</v>
      </c>
      <c r="AU175" s="151" t="s">
        <v>81</v>
      </c>
      <c r="AV175" s="12" t="s">
        <v>81</v>
      </c>
      <c r="AW175" s="12" t="s">
        <v>4</v>
      </c>
      <c r="AX175" s="12" t="s">
        <v>79</v>
      </c>
      <c r="AY175" s="151" t="s">
        <v>134</v>
      </c>
    </row>
    <row r="176" spans="2:65" s="1" customFormat="1" ht="16.5" customHeight="1">
      <c r="B176" s="127"/>
      <c r="C176" s="128" t="s">
        <v>8</v>
      </c>
      <c r="D176" s="128" t="s">
        <v>137</v>
      </c>
      <c r="E176" s="129" t="s">
        <v>374</v>
      </c>
      <c r="F176" s="130" t="s">
        <v>375</v>
      </c>
      <c r="G176" s="131" t="s">
        <v>313</v>
      </c>
      <c r="H176" s="132">
        <v>591.6</v>
      </c>
      <c r="I176" s="133"/>
      <c r="J176" s="134">
        <f>ROUND(I176*H176,2)</f>
        <v>0</v>
      </c>
      <c r="K176" s="130" t="s">
        <v>141</v>
      </c>
      <c r="L176" s="32"/>
      <c r="M176" s="135" t="s">
        <v>3</v>
      </c>
      <c r="N176" s="136" t="s">
        <v>42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157</v>
      </c>
      <c r="AT176" s="139" t="s">
        <v>137</v>
      </c>
      <c r="AU176" s="139" t="s">
        <v>81</v>
      </c>
      <c r="AY176" s="17" t="s">
        <v>134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79</v>
      </c>
      <c r="BK176" s="140">
        <f>ROUND(I176*H176,2)</f>
        <v>0</v>
      </c>
      <c r="BL176" s="17" t="s">
        <v>157</v>
      </c>
      <c r="BM176" s="139" t="s">
        <v>514</v>
      </c>
    </row>
    <row r="177" spans="2:65" s="1" customFormat="1">
      <c r="B177" s="32"/>
      <c r="D177" s="141" t="s">
        <v>144</v>
      </c>
      <c r="F177" s="142" t="s">
        <v>377</v>
      </c>
      <c r="I177" s="143"/>
      <c r="L177" s="32"/>
      <c r="M177" s="144"/>
      <c r="T177" s="53"/>
      <c r="AT177" s="17" t="s">
        <v>144</v>
      </c>
      <c r="AU177" s="17" t="s">
        <v>81</v>
      </c>
    </row>
    <row r="178" spans="2:65" s="1" customFormat="1" ht="24.2" customHeight="1">
      <c r="B178" s="127"/>
      <c r="C178" s="128" t="s">
        <v>368</v>
      </c>
      <c r="D178" s="128" t="s">
        <v>137</v>
      </c>
      <c r="E178" s="129" t="s">
        <v>459</v>
      </c>
      <c r="F178" s="130" t="s">
        <v>460</v>
      </c>
      <c r="G178" s="131" t="s">
        <v>313</v>
      </c>
      <c r="H178" s="132">
        <v>6.8360000000000003</v>
      </c>
      <c r="I178" s="133"/>
      <c r="J178" s="134">
        <f>ROUND(I178*H178,2)</f>
        <v>0</v>
      </c>
      <c r="K178" s="130" t="s">
        <v>141</v>
      </c>
      <c r="L178" s="32"/>
      <c r="M178" s="135" t="s">
        <v>3</v>
      </c>
      <c r="N178" s="136" t="s">
        <v>42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157</v>
      </c>
      <c r="AT178" s="139" t="s">
        <v>137</v>
      </c>
      <c r="AU178" s="139" t="s">
        <v>81</v>
      </c>
      <c r="AY178" s="17" t="s">
        <v>134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79</v>
      </c>
      <c r="BK178" s="140">
        <f>ROUND(I178*H178,2)</f>
        <v>0</v>
      </c>
      <c r="BL178" s="17" t="s">
        <v>157</v>
      </c>
      <c r="BM178" s="139" t="s">
        <v>515</v>
      </c>
    </row>
    <row r="179" spans="2:65" s="1" customFormat="1">
      <c r="B179" s="32"/>
      <c r="D179" s="141" t="s">
        <v>144</v>
      </c>
      <c r="F179" s="142" t="s">
        <v>462</v>
      </c>
      <c r="I179" s="143"/>
      <c r="L179" s="32"/>
      <c r="M179" s="144"/>
      <c r="T179" s="53"/>
      <c r="AT179" s="17" t="s">
        <v>144</v>
      </c>
      <c r="AU179" s="17" t="s">
        <v>81</v>
      </c>
    </row>
    <row r="180" spans="2:65" s="12" customFormat="1">
      <c r="B180" s="150"/>
      <c r="D180" s="145" t="s">
        <v>258</v>
      </c>
      <c r="E180" s="151" t="s">
        <v>3</v>
      </c>
      <c r="F180" s="152" t="s">
        <v>508</v>
      </c>
      <c r="H180" s="153">
        <v>6.8360000000000003</v>
      </c>
      <c r="I180" s="154"/>
      <c r="L180" s="150"/>
      <c r="M180" s="155"/>
      <c r="T180" s="156"/>
      <c r="AT180" s="151" t="s">
        <v>258</v>
      </c>
      <c r="AU180" s="151" t="s">
        <v>81</v>
      </c>
      <c r="AV180" s="12" t="s">
        <v>81</v>
      </c>
      <c r="AW180" s="12" t="s">
        <v>32</v>
      </c>
      <c r="AX180" s="12" t="s">
        <v>79</v>
      </c>
      <c r="AY180" s="151" t="s">
        <v>134</v>
      </c>
    </row>
    <row r="181" spans="2:65" s="1" customFormat="1" ht="24.2" customHeight="1">
      <c r="B181" s="127"/>
      <c r="C181" s="128" t="s">
        <v>373</v>
      </c>
      <c r="D181" s="128" t="s">
        <v>137</v>
      </c>
      <c r="E181" s="129" t="s">
        <v>379</v>
      </c>
      <c r="F181" s="130" t="s">
        <v>312</v>
      </c>
      <c r="G181" s="131" t="s">
        <v>313</v>
      </c>
      <c r="H181" s="132">
        <v>510.14</v>
      </c>
      <c r="I181" s="133"/>
      <c r="J181" s="134">
        <f>ROUND(I181*H181,2)</f>
        <v>0</v>
      </c>
      <c r="K181" s="130" t="s">
        <v>141</v>
      </c>
      <c r="L181" s="32"/>
      <c r="M181" s="135" t="s">
        <v>3</v>
      </c>
      <c r="N181" s="136" t="s">
        <v>42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157</v>
      </c>
      <c r="AT181" s="139" t="s">
        <v>137</v>
      </c>
      <c r="AU181" s="139" t="s">
        <v>81</v>
      </c>
      <c r="AY181" s="17" t="s">
        <v>134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7" t="s">
        <v>79</v>
      </c>
      <c r="BK181" s="140">
        <f>ROUND(I181*H181,2)</f>
        <v>0</v>
      </c>
      <c r="BL181" s="17" t="s">
        <v>157</v>
      </c>
      <c r="BM181" s="139" t="s">
        <v>516</v>
      </c>
    </row>
    <row r="182" spans="2:65" s="1" customFormat="1">
      <c r="B182" s="32"/>
      <c r="D182" s="141" t="s">
        <v>144</v>
      </c>
      <c r="F182" s="142" t="s">
        <v>381</v>
      </c>
      <c r="I182" s="143"/>
      <c r="L182" s="32"/>
      <c r="M182" s="144"/>
      <c r="T182" s="53"/>
      <c r="AT182" s="17" t="s">
        <v>144</v>
      </c>
      <c r="AU182" s="17" t="s">
        <v>81</v>
      </c>
    </row>
    <row r="183" spans="2:65" s="12" customFormat="1">
      <c r="B183" s="150"/>
      <c r="D183" s="145" t="s">
        <v>258</v>
      </c>
      <c r="E183" s="151" t="s">
        <v>3</v>
      </c>
      <c r="F183" s="152" t="s">
        <v>507</v>
      </c>
      <c r="H183" s="153">
        <v>510.14</v>
      </c>
      <c r="I183" s="154"/>
      <c r="L183" s="150"/>
      <c r="M183" s="155"/>
      <c r="T183" s="156"/>
      <c r="AT183" s="151" t="s">
        <v>258</v>
      </c>
      <c r="AU183" s="151" t="s">
        <v>81</v>
      </c>
      <c r="AV183" s="12" t="s">
        <v>81</v>
      </c>
      <c r="AW183" s="12" t="s">
        <v>32</v>
      </c>
      <c r="AX183" s="12" t="s">
        <v>79</v>
      </c>
      <c r="AY183" s="151" t="s">
        <v>134</v>
      </c>
    </row>
    <row r="184" spans="2:65" s="11" customFormat="1" ht="25.9" customHeight="1">
      <c r="B184" s="115"/>
      <c r="D184" s="116" t="s">
        <v>70</v>
      </c>
      <c r="E184" s="117" t="s">
        <v>382</v>
      </c>
      <c r="F184" s="117" t="s">
        <v>383</v>
      </c>
      <c r="I184" s="118"/>
      <c r="J184" s="119">
        <f>BK184</f>
        <v>0</v>
      </c>
      <c r="L184" s="115"/>
      <c r="M184" s="120"/>
      <c r="P184" s="121">
        <f>P185</f>
        <v>0</v>
      </c>
      <c r="R184" s="121">
        <f>R185</f>
        <v>2.1120000000000002E-3</v>
      </c>
      <c r="T184" s="122">
        <f>T185</f>
        <v>0</v>
      </c>
      <c r="AR184" s="116" t="s">
        <v>81</v>
      </c>
      <c r="AT184" s="123" t="s">
        <v>70</v>
      </c>
      <c r="AU184" s="123" t="s">
        <v>71</v>
      </c>
      <c r="AY184" s="116" t="s">
        <v>134</v>
      </c>
      <c r="BK184" s="124">
        <f>BK185</f>
        <v>0</v>
      </c>
    </row>
    <row r="185" spans="2:65" s="11" customFormat="1" ht="22.9" customHeight="1">
      <c r="B185" s="115"/>
      <c r="D185" s="116" t="s">
        <v>70</v>
      </c>
      <c r="E185" s="125" t="s">
        <v>464</v>
      </c>
      <c r="F185" s="125" t="s">
        <v>465</v>
      </c>
      <c r="I185" s="118"/>
      <c r="J185" s="126">
        <f>BK185</f>
        <v>0</v>
      </c>
      <c r="L185" s="115"/>
      <c r="M185" s="120"/>
      <c r="P185" s="121">
        <f>SUM(P186:P188)</f>
        <v>0</v>
      </c>
      <c r="R185" s="121">
        <f>SUM(R186:R188)</f>
        <v>2.1120000000000002E-3</v>
      </c>
      <c r="T185" s="122">
        <f>SUM(T186:T188)</f>
        <v>0</v>
      </c>
      <c r="AR185" s="116" t="s">
        <v>81</v>
      </c>
      <c r="AT185" s="123" t="s">
        <v>70</v>
      </c>
      <c r="AU185" s="123" t="s">
        <v>79</v>
      </c>
      <c r="AY185" s="116" t="s">
        <v>134</v>
      </c>
      <c r="BK185" s="124">
        <f>SUM(BK186:BK188)</f>
        <v>0</v>
      </c>
    </row>
    <row r="186" spans="2:65" s="1" customFormat="1" ht="16.5" customHeight="1">
      <c r="B186" s="127"/>
      <c r="C186" s="128" t="s">
        <v>378</v>
      </c>
      <c r="D186" s="128" t="s">
        <v>137</v>
      </c>
      <c r="E186" s="129" t="s">
        <v>466</v>
      </c>
      <c r="F186" s="130" t="s">
        <v>467</v>
      </c>
      <c r="G186" s="131" t="s">
        <v>255</v>
      </c>
      <c r="H186" s="132">
        <v>19.2</v>
      </c>
      <c r="I186" s="133"/>
      <c r="J186" s="134">
        <f>ROUND(I186*H186,2)</f>
        <v>0</v>
      </c>
      <c r="K186" s="130" t="s">
        <v>141</v>
      </c>
      <c r="L186" s="32"/>
      <c r="M186" s="135" t="s">
        <v>3</v>
      </c>
      <c r="N186" s="136" t="s">
        <v>42</v>
      </c>
      <c r="P186" s="137">
        <f>O186*H186</f>
        <v>0</v>
      </c>
      <c r="Q186" s="137">
        <v>1.1E-4</v>
      </c>
      <c r="R186" s="137">
        <f>Q186*H186</f>
        <v>2.1120000000000002E-3</v>
      </c>
      <c r="S186" s="137">
        <v>0</v>
      </c>
      <c r="T186" s="138">
        <f>S186*H186</f>
        <v>0</v>
      </c>
      <c r="AR186" s="139" t="s">
        <v>226</v>
      </c>
      <c r="AT186" s="139" t="s">
        <v>137</v>
      </c>
      <c r="AU186" s="139" t="s">
        <v>81</v>
      </c>
      <c r="AY186" s="17" t="s">
        <v>134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79</v>
      </c>
      <c r="BK186" s="140">
        <f>ROUND(I186*H186,2)</f>
        <v>0</v>
      </c>
      <c r="BL186" s="17" t="s">
        <v>226</v>
      </c>
      <c r="BM186" s="139" t="s">
        <v>517</v>
      </c>
    </row>
    <row r="187" spans="2:65" s="1" customFormat="1">
      <c r="B187" s="32"/>
      <c r="D187" s="141" t="s">
        <v>144</v>
      </c>
      <c r="F187" s="142" t="s">
        <v>469</v>
      </c>
      <c r="I187" s="143"/>
      <c r="L187" s="32"/>
      <c r="M187" s="144"/>
      <c r="T187" s="53"/>
      <c r="AT187" s="17" t="s">
        <v>144</v>
      </c>
      <c r="AU187" s="17" t="s">
        <v>81</v>
      </c>
    </row>
    <row r="188" spans="2:65" s="12" customFormat="1">
      <c r="B188" s="150"/>
      <c r="D188" s="145" t="s">
        <v>258</v>
      </c>
      <c r="E188" s="151" t="s">
        <v>3</v>
      </c>
      <c r="F188" s="152" t="s">
        <v>518</v>
      </c>
      <c r="H188" s="153">
        <v>19.2</v>
      </c>
      <c r="I188" s="154"/>
      <c r="L188" s="150"/>
      <c r="M188" s="164"/>
      <c r="N188" s="165"/>
      <c r="O188" s="165"/>
      <c r="P188" s="165"/>
      <c r="Q188" s="165"/>
      <c r="R188" s="165"/>
      <c r="S188" s="165"/>
      <c r="T188" s="166"/>
      <c r="AT188" s="151" t="s">
        <v>258</v>
      </c>
      <c r="AU188" s="151" t="s">
        <v>81</v>
      </c>
      <c r="AV188" s="12" t="s">
        <v>81</v>
      </c>
      <c r="AW188" s="12" t="s">
        <v>32</v>
      </c>
      <c r="AX188" s="12" t="s">
        <v>79</v>
      </c>
      <c r="AY188" s="151" t="s">
        <v>134</v>
      </c>
    </row>
    <row r="189" spans="2:65" s="1" customFormat="1" ht="6.95" customHeight="1"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32"/>
    </row>
  </sheetData>
  <autoFilter ref="C84:K188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4" r:id="rId2" xr:uid="{00000000-0004-0000-0400-000001000000}"/>
    <hyperlink ref="F97" r:id="rId3" xr:uid="{00000000-0004-0000-0400-000002000000}"/>
    <hyperlink ref="F100" r:id="rId4" xr:uid="{00000000-0004-0000-0400-000003000000}"/>
    <hyperlink ref="F103" r:id="rId5" xr:uid="{00000000-0004-0000-0400-000004000000}"/>
    <hyperlink ref="F106" r:id="rId6" xr:uid="{00000000-0004-0000-0400-000005000000}"/>
    <hyperlink ref="F110" r:id="rId7" xr:uid="{00000000-0004-0000-0400-000006000000}"/>
    <hyperlink ref="F113" r:id="rId8" xr:uid="{00000000-0004-0000-0400-000007000000}"/>
    <hyperlink ref="F116" r:id="rId9" xr:uid="{00000000-0004-0000-0400-000008000000}"/>
    <hyperlink ref="F120" r:id="rId10" xr:uid="{00000000-0004-0000-0400-000009000000}"/>
    <hyperlink ref="F126" r:id="rId11" xr:uid="{00000000-0004-0000-0400-00000A000000}"/>
    <hyperlink ref="F129" r:id="rId12" xr:uid="{00000000-0004-0000-0400-00000B000000}"/>
    <hyperlink ref="F132" r:id="rId13" xr:uid="{00000000-0004-0000-0400-00000C000000}"/>
    <hyperlink ref="F136" r:id="rId14" xr:uid="{00000000-0004-0000-0400-00000D000000}"/>
    <hyperlink ref="F141" r:id="rId15" xr:uid="{00000000-0004-0000-0400-00000E000000}"/>
    <hyperlink ref="F149" r:id="rId16" xr:uid="{00000000-0004-0000-0400-00000F000000}"/>
    <hyperlink ref="F154" r:id="rId17" xr:uid="{00000000-0004-0000-0400-000010000000}"/>
    <hyperlink ref="F160" r:id="rId18" xr:uid="{00000000-0004-0000-0400-000011000000}"/>
    <hyperlink ref="F168" r:id="rId19" xr:uid="{00000000-0004-0000-0400-000012000000}"/>
    <hyperlink ref="F177" r:id="rId20" xr:uid="{00000000-0004-0000-0400-000013000000}"/>
    <hyperlink ref="F179" r:id="rId21" xr:uid="{00000000-0004-0000-0400-000014000000}"/>
    <hyperlink ref="F182" r:id="rId22" xr:uid="{00000000-0004-0000-0400-000015000000}"/>
    <hyperlink ref="F187" r:id="rId23" xr:uid="{00000000-0004-0000-04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519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ROUND((SUM(BE82:BE117)),  2)</f>
        <v>0</v>
      </c>
      <c r="I33" s="89">
        <v>0.21</v>
      </c>
      <c r="J33" s="88">
        <f>ROUND(((SUM(BE82:BE117))*I33),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ROUND((SUM(BF82:BF117)),  2)</f>
        <v>0</v>
      </c>
      <c r="I34" s="89">
        <v>0.12</v>
      </c>
      <c r="J34" s="88">
        <f>ROUND(((SUM(BF82:BF117))*I34),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ROUND((SUM(BG82:BG117)),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ROUND((SUM(BH82:BH117)),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ROUND((SUM(BI82:BI117)),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B - SO 04 - Dětské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J82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899999999999999" customHeight="1">
      <c r="B62" s="103"/>
      <c r="D62" s="104" t="s">
        <v>247</v>
      </c>
      <c r="E62" s="105"/>
      <c r="F62" s="105"/>
      <c r="G62" s="105"/>
      <c r="H62" s="105"/>
      <c r="I62" s="105"/>
      <c r="J62" s="106">
        <f>J99</f>
        <v>0</v>
      </c>
      <c r="L62" s="103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119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17</v>
      </c>
      <c r="L71" s="32"/>
    </row>
    <row r="72" spans="2:12" s="1" customFormat="1" ht="16.5" customHeight="1">
      <c r="B72" s="32"/>
      <c r="E72" s="312" t="str">
        <f>E7</f>
        <v>Areál RAK - revitalizace kondičního areálu</v>
      </c>
      <c r="F72" s="313"/>
      <c r="G72" s="313"/>
      <c r="H72" s="313"/>
      <c r="L72" s="32"/>
    </row>
    <row r="73" spans="2:12" s="1" customFormat="1" ht="12" customHeight="1">
      <c r="B73" s="32"/>
      <c r="C73" s="27" t="s">
        <v>106</v>
      </c>
      <c r="L73" s="32"/>
    </row>
    <row r="74" spans="2:12" s="1" customFormat="1" ht="16.5" customHeight="1">
      <c r="B74" s="32"/>
      <c r="E74" s="295" t="str">
        <f>E9</f>
        <v>B - SO 04 - Dětské hřiště</v>
      </c>
      <c r="F74" s="311"/>
      <c r="G74" s="311"/>
      <c r="H74" s="311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>Praha, Modřany</v>
      </c>
      <c r="I76" s="27" t="s">
        <v>23</v>
      </c>
      <c r="J76" s="49" t="str">
        <f>IF(J12="","",J12)</f>
        <v>17. 12. 2024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25</v>
      </c>
      <c r="F78" s="25" t="str">
        <f>E15</f>
        <v xml:space="preserve"> </v>
      </c>
      <c r="I78" s="27" t="s">
        <v>31</v>
      </c>
      <c r="J78" s="30" t="str">
        <f>E21</f>
        <v xml:space="preserve"> </v>
      </c>
      <c r="L78" s="32"/>
    </row>
    <row r="79" spans="2:12" s="1" customFormat="1" ht="25.7" customHeight="1">
      <c r="B79" s="32"/>
      <c r="C79" s="27" t="s">
        <v>29</v>
      </c>
      <c r="F79" s="25" t="str">
        <f>IF(E18="","",E18)</f>
        <v>Vyplň údaj</v>
      </c>
      <c r="I79" s="27" t="s">
        <v>33</v>
      </c>
      <c r="J79" s="30" t="str">
        <f>E24</f>
        <v>Petr Macek, Otevřená 680/7, Kuřim 664 34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120</v>
      </c>
      <c r="D81" s="109" t="s">
        <v>56</v>
      </c>
      <c r="E81" s="109" t="s">
        <v>52</v>
      </c>
      <c r="F81" s="109" t="s">
        <v>53</v>
      </c>
      <c r="G81" s="109" t="s">
        <v>121</v>
      </c>
      <c r="H81" s="109" t="s">
        <v>122</v>
      </c>
      <c r="I81" s="109" t="s">
        <v>123</v>
      </c>
      <c r="J81" s="109" t="s">
        <v>110</v>
      </c>
      <c r="K81" s="110" t="s">
        <v>124</v>
      </c>
      <c r="L81" s="107"/>
      <c r="M81" s="56" t="s">
        <v>3</v>
      </c>
      <c r="N81" s="57" t="s">
        <v>41</v>
      </c>
      <c r="O81" s="57" t="s">
        <v>125</v>
      </c>
      <c r="P81" s="57" t="s">
        <v>126</v>
      </c>
      <c r="Q81" s="57" t="s">
        <v>127</v>
      </c>
      <c r="R81" s="57" t="s">
        <v>128</v>
      </c>
      <c r="S81" s="57" t="s">
        <v>129</v>
      </c>
      <c r="T81" s="58" t="s">
        <v>130</v>
      </c>
    </row>
    <row r="82" spans="2:65" s="1" customFormat="1" ht="22.9" customHeight="1">
      <c r="B82" s="32"/>
      <c r="C82" s="61" t="s">
        <v>131</v>
      </c>
      <c r="J82" s="111">
        <f>BK82</f>
        <v>0</v>
      </c>
      <c r="L82" s="32"/>
      <c r="M82" s="59"/>
      <c r="N82" s="50"/>
      <c r="O82" s="50"/>
      <c r="P82" s="112">
        <f>P83</f>
        <v>0</v>
      </c>
      <c r="Q82" s="50"/>
      <c r="R82" s="112">
        <f>R83</f>
        <v>0</v>
      </c>
      <c r="S82" s="50"/>
      <c r="T82" s="113">
        <f>T83</f>
        <v>7.4944000000000006</v>
      </c>
      <c r="AT82" s="17" t="s">
        <v>70</v>
      </c>
      <c r="AU82" s="17" t="s">
        <v>111</v>
      </c>
      <c r="BK82" s="114">
        <f>BK83</f>
        <v>0</v>
      </c>
    </row>
    <row r="83" spans="2:65" s="11" customFormat="1" ht="25.9" customHeight="1">
      <c r="B83" s="115"/>
      <c r="D83" s="116" t="s">
        <v>70</v>
      </c>
      <c r="E83" s="117" t="s">
        <v>250</v>
      </c>
      <c r="F83" s="117" t="s">
        <v>251</v>
      </c>
      <c r="I83" s="118"/>
      <c r="J83" s="119">
        <f>BK83</f>
        <v>0</v>
      </c>
      <c r="L83" s="115"/>
      <c r="M83" s="120"/>
      <c r="P83" s="121">
        <f>P84+P99</f>
        <v>0</v>
      </c>
      <c r="R83" s="121">
        <f>R84+R99</f>
        <v>0</v>
      </c>
      <c r="T83" s="122">
        <f>T84+T99</f>
        <v>7.4944000000000006</v>
      </c>
      <c r="AR83" s="116" t="s">
        <v>79</v>
      </c>
      <c r="AT83" s="123" t="s">
        <v>70</v>
      </c>
      <c r="AU83" s="123" t="s">
        <v>71</v>
      </c>
      <c r="AY83" s="116" t="s">
        <v>134</v>
      </c>
      <c r="BK83" s="124">
        <f>BK84+BK99</f>
        <v>0</v>
      </c>
    </row>
    <row r="84" spans="2:65" s="11" customFormat="1" ht="22.9" customHeight="1">
      <c r="B84" s="115"/>
      <c r="D84" s="116" t="s">
        <v>70</v>
      </c>
      <c r="E84" s="125" t="s">
        <v>79</v>
      </c>
      <c r="F84" s="125" t="s">
        <v>252</v>
      </c>
      <c r="I84" s="118"/>
      <c r="J84" s="126">
        <f>BK84</f>
        <v>0</v>
      </c>
      <c r="L84" s="115"/>
      <c r="M84" s="120"/>
      <c r="P84" s="121">
        <f>SUM(P85:P98)</f>
        <v>0</v>
      </c>
      <c r="R84" s="121">
        <f>SUM(R85:R98)</f>
        <v>0</v>
      </c>
      <c r="T84" s="122">
        <f>SUM(T85:T98)</f>
        <v>7.4944000000000006</v>
      </c>
      <c r="AR84" s="116" t="s">
        <v>79</v>
      </c>
      <c r="AT84" s="123" t="s">
        <v>70</v>
      </c>
      <c r="AU84" s="123" t="s">
        <v>79</v>
      </c>
      <c r="AY84" s="116" t="s">
        <v>134</v>
      </c>
      <c r="BK84" s="124">
        <f>SUM(BK85:BK98)</f>
        <v>0</v>
      </c>
    </row>
    <row r="85" spans="2:65" s="1" customFormat="1" ht="24.2" customHeight="1">
      <c r="B85" s="127"/>
      <c r="C85" s="128" t="s">
        <v>79</v>
      </c>
      <c r="D85" s="128" t="s">
        <v>137</v>
      </c>
      <c r="E85" s="129" t="s">
        <v>520</v>
      </c>
      <c r="F85" s="130" t="s">
        <v>521</v>
      </c>
      <c r="G85" s="131" t="s">
        <v>255</v>
      </c>
      <c r="H85" s="132">
        <v>7.5</v>
      </c>
      <c r="I85" s="133"/>
      <c r="J85" s="134">
        <f>ROUND(I85*H85,2)</f>
        <v>0</v>
      </c>
      <c r="K85" s="130" t="s">
        <v>141</v>
      </c>
      <c r="L85" s="32"/>
      <c r="M85" s="135" t="s">
        <v>3</v>
      </c>
      <c r="N85" s="136" t="s">
        <v>42</v>
      </c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39" t="s">
        <v>157</v>
      </c>
      <c r="AT85" s="139" t="s">
        <v>137</v>
      </c>
      <c r="AU85" s="139" t="s">
        <v>81</v>
      </c>
      <c r="AY85" s="17" t="s">
        <v>134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7" t="s">
        <v>79</v>
      </c>
      <c r="BK85" s="140">
        <f>ROUND(I85*H85,2)</f>
        <v>0</v>
      </c>
      <c r="BL85" s="17" t="s">
        <v>157</v>
      </c>
      <c r="BM85" s="139" t="s">
        <v>522</v>
      </c>
    </row>
    <row r="86" spans="2:65" s="1" customFormat="1">
      <c r="B86" s="32"/>
      <c r="D86" s="141" t="s">
        <v>144</v>
      </c>
      <c r="F86" s="142" t="s">
        <v>523</v>
      </c>
      <c r="I86" s="143"/>
      <c r="L86" s="32"/>
      <c r="M86" s="144"/>
      <c r="T86" s="53"/>
      <c r="AT86" s="17" t="s">
        <v>144</v>
      </c>
      <c r="AU86" s="17" t="s">
        <v>81</v>
      </c>
    </row>
    <row r="87" spans="2:65" s="12" customFormat="1">
      <c r="B87" s="150"/>
      <c r="D87" s="145" t="s">
        <v>258</v>
      </c>
      <c r="E87" s="151" t="s">
        <v>3</v>
      </c>
      <c r="F87" s="152" t="s">
        <v>524</v>
      </c>
      <c r="H87" s="153">
        <v>7.5</v>
      </c>
      <c r="I87" s="154"/>
      <c r="L87" s="150"/>
      <c r="M87" s="155"/>
      <c r="T87" s="156"/>
      <c r="AT87" s="151" t="s">
        <v>258</v>
      </c>
      <c r="AU87" s="151" t="s">
        <v>81</v>
      </c>
      <c r="AV87" s="12" t="s">
        <v>81</v>
      </c>
      <c r="AW87" s="12" t="s">
        <v>32</v>
      </c>
      <c r="AX87" s="12" t="s">
        <v>79</v>
      </c>
      <c r="AY87" s="151" t="s">
        <v>134</v>
      </c>
    </row>
    <row r="88" spans="2:65" s="1" customFormat="1" ht="16.5" customHeight="1">
      <c r="B88" s="127"/>
      <c r="C88" s="128" t="s">
        <v>81</v>
      </c>
      <c r="D88" s="128" t="s">
        <v>137</v>
      </c>
      <c r="E88" s="129" t="s">
        <v>525</v>
      </c>
      <c r="F88" s="130" t="s">
        <v>526</v>
      </c>
      <c r="G88" s="131" t="s">
        <v>324</v>
      </c>
      <c r="H88" s="132">
        <v>3</v>
      </c>
      <c r="I88" s="133"/>
      <c r="J88" s="134">
        <f>ROUND(I88*H88,2)</f>
        <v>0</v>
      </c>
      <c r="K88" s="130" t="s">
        <v>141</v>
      </c>
      <c r="L88" s="32"/>
      <c r="M88" s="135" t="s">
        <v>3</v>
      </c>
      <c r="N88" s="136" t="s">
        <v>42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157</v>
      </c>
      <c r="AT88" s="139" t="s">
        <v>137</v>
      </c>
      <c r="AU88" s="139" t="s">
        <v>81</v>
      </c>
      <c r="AY88" s="17" t="s">
        <v>134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79</v>
      </c>
      <c r="BK88" s="140">
        <f>ROUND(I88*H88,2)</f>
        <v>0</v>
      </c>
      <c r="BL88" s="17" t="s">
        <v>157</v>
      </c>
      <c r="BM88" s="139" t="s">
        <v>527</v>
      </c>
    </row>
    <row r="89" spans="2:65" s="1" customFormat="1">
      <c r="B89" s="32"/>
      <c r="D89" s="141" t="s">
        <v>144</v>
      </c>
      <c r="F89" s="142" t="s">
        <v>528</v>
      </c>
      <c r="I89" s="143"/>
      <c r="L89" s="32"/>
      <c r="M89" s="144"/>
      <c r="T89" s="53"/>
      <c r="AT89" s="17" t="s">
        <v>144</v>
      </c>
      <c r="AU89" s="17" t="s">
        <v>81</v>
      </c>
    </row>
    <row r="90" spans="2:65" s="1" customFormat="1" ht="37.9" customHeight="1">
      <c r="B90" s="127"/>
      <c r="C90" s="128" t="s">
        <v>150</v>
      </c>
      <c r="D90" s="128" t="s">
        <v>137</v>
      </c>
      <c r="E90" s="129" t="s">
        <v>529</v>
      </c>
      <c r="F90" s="130" t="s">
        <v>530</v>
      </c>
      <c r="G90" s="131" t="s">
        <v>255</v>
      </c>
      <c r="H90" s="132">
        <v>14.4</v>
      </c>
      <c r="I90" s="133"/>
      <c r="J90" s="134">
        <f>ROUND(I90*H90,2)</f>
        <v>0</v>
      </c>
      <c r="K90" s="130" t="s">
        <v>141</v>
      </c>
      <c r="L90" s="32"/>
      <c r="M90" s="135" t="s">
        <v>3</v>
      </c>
      <c r="N90" s="136" t="s">
        <v>42</v>
      </c>
      <c r="P90" s="137">
        <f>O90*H90</f>
        <v>0</v>
      </c>
      <c r="Q90" s="137">
        <v>0</v>
      </c>
      <c r="R90" s="137">
        <f>Q90*H90</f>
        <v>0</v>
      </c>
      <c r="S90" s="137">
        <v>0.28100000000000003</v>
      </c>
      <c r="T90" s="138">
        <f>S90*H90</f>
        <v>4.0464000000000002</v>
      </c>
      <c r="AR90" s="139" t="s">
        <v>157</v>
      </c>
      <c r="AT90" s="139" t="s">
        <v>137</v>
      </c>
      <c r="AU90" s="139" t="s">
        <v>81</v>
      </c>
      <c r="AY90" s="17" t="s">
        <v>134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79</v>
      </c>
      <c r="BK90" s="140">
        <f>ROUND(I90*H90,2)</f>
        <v>0</v>
      </c>
      <c r="BL90" s="17" t="s">
        <v>157</v>
      </c>
      <c r="BM90" s="139" t="s">
        <v>531</v>
      </c>
    </row>
    <row r="91" spans="2:65" s="1" customFormat="1">
      <c r="B91" s="32"/>
      <c r="D91" s="141" t="s">
        <v>144</v>
      </c>
      <c r="F91" s="142" t="s">
        <v>532</v>
      </c>
      <c r="I91" s="143"/>
      <c r="L91" s="32"/>
      <c r="M91" s="144"/>
      <c r="T91" s="53"/>
      <c r="AT91" s="17" t="s">
        <v>144</v>
      </c>
      <c r="AU91" s="17" t="s">
        <v>81</v>
      </c>
    </row>
    <row r="92" spans="2:65" s="12" customFormat="1">
      <c r="B92" s="150"/>
      <c r="D92" s="145" t="s">
        <v>258</v>
      </c>
      <c r="E92" s="151" t="s">
        <v>3</v>
      </c>
      <c r="F92" s="152" t="s">
        <v>533</v>
      </c>
      <c r="H92" s="153">
        <v>14.4</v>
      </c>
      <c r="I92" s="154"/>
      <c r="L92" s="150"/>
      <c r="M92" s="155"/>
      <c r="T92" s="156"/>
      <c r="AT92" s="151" t="s">
        <v>258</v>
      </c>
      <c r="AU92" s="151" t="s">
        <v>81</v>
      </c>
      <c r="AV92" s="12" t="s">
        <v>81</v>
      </c>
      <c r="AW92" s="12" t="s">
        <v>32</v>
      </c>
      <c r="AX92" s="12" t="s">
        <v>79</v>
      </c>
      <c r="AY92" s="151" t="s">
        <v>134</v>
      </c>
    </row>
    <row r="93" spans="2:65" s="1" customFormat="1" ht="33" customHeight="1">
      <c r="B93" s="127"/>
      <c r="C93" s="128" t="s">
        <v>157</v>
      </c>
      <c r="D93" s="128" t="s">
        <v>137</v>
      </c>
      <c r="E93" s="129" t="s">
        <v>404</v>
      </c>
      <c r="F93" s="130" t="s">
        <v>405</v>
      </c>
      <c r="G93" s="131" t="s">
        <v>255</v>
      </c>
      <c r="H93" s="132">
        <v>14.4</v>
      </c>
      <c r="I93" s="133"/>
      <c r="J93" s="134">
        <f>ROUND(I93*H93,2)</f>
        <v>0</v>
      </c>
      <c r="K93" s="130" t="s">
        <v>141</v>
      </c>
      <c r="L93" s="32"/>
      <c r="M93" s="135" t="s">
        <v>3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0.17</v>
      </c>
      <c r="T93" s="138">
        <f>S93*H93</f>
        <v>2.4480000000000004</v>
      </c>
      <c r="AR93" s="139" t="s">
        <v>157</v>
      </c>
      <c r="AT93" s="139" t="s">
        <v>137</v>
      </c>
      <c r="AU93" s="139" t="s">
        <v>81</v>
      </c>
      <c r="AY93" s="17" t="s">
        <v>134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79</v>
      </c>
      <c r="BK93" s="140">
        <f>ROUND(I93*H93,2)</f>
        <v>0</v>
      </c>
      <c r="BL93" s="17" t="s">
        <v>157</v>
      </c>
      <c r="BM93" s="139" t="s">
        <v>534</v>
      </c>
    </row>
    <row r="94" spans="2:65" s="1" customFormat="1">
      <c r="B94" s="32"/>
      <c r="D94" s="141" t="s">
        <v>144</v>
      </c>
      <c r="F94" s="142" t="s">
        <v>407</v>
      </c>
      <c r="I94" s="143"/>
      <c r="L94" s="32"/>
      <c r="M94" s="144"/>
      <c r="T94" s="53"/>
      <c r="AT94" s="17" t="s">
        <v>144</v>
      </c>
      <c r="AU94" s="17" t="s">
        <v>81</v>
      </c>
    </row>
    <row r="95" spans="2:65" s="12" customFormat="1">
      <c r="B95" s="150"/>
      <c r="D95" s="145" t="s">
        <v>258</v>
      </c>
      <c r="E95" s="151" t="s">
        <v>3</v>
      </c>
      <c r="F95" s="152" t="s">
        <v>533</v>
      </c>
      <c r="H95" s="153">
        <v>14.4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79</v>
      </c>
      <c r="AY95" s="151" t="s">
        <v>134</v>
      </c>
    </row>
    <row r="96" spans="2:65" s="1" customFormat="1" ht="24.2" customHeight="1">
      <c r="B96" s="127"/>
      <c r="C96" s="128" t="s">
        <v>133</v>
      </c>
      <c r="D96" s="128" t="s">
        <v>137</v>
      </c>
      <c r="E96" s="129" t="s">
        <v>535</v>
      </c>
      <c r="F96" s="130" t="s">
        <v>536</v>
      </c>
      <c r="G96" s="131" t="s">
        <v>275</v>
      </c>
      <c r="H96" s="132">
        <v>25</v>
      </c>
      <c r="I96" s="133"/>
      <c r="J96" s="134">
        <f>ROUND(I96*H96,2)</f>
        <v>0</v>
      </c>
      <c r="K96" s="130" t="s">
        <v>141</v>
      </c>
      <c r="L96" s="32"/>
      <c r="M96" s="135" t="s">
        <v>3</v>
      </c>
      <c r="N96" s="136" t="s">
        <v>42</v>
      </c>
      <c r="P96" s="137">
        <f>O96*H96</f>
        <v>0</v>
      </c>
      <c r="Q96" s="137">
        <v>0</v>
      </c>
      <c r="R96" s="137">
        <f>Q96*H96</f>
        <v>0</v>
      </c>
      <c r="S96" s="137">
        <v>0.04</v>
      </c>
      <c r="T96" s="138">
        <f>S96*H96</f>
        <v>1</v>
      </c>
      <c r="AR96" s="139" t="s">
        <v>157</v>
      </c>
      <c r="AT96" s="139" t="s">
        <v>137</v>
      </c>
      <c r="AU96" s="139" t="s">
        <v>81</v>
      </c>
      <c r="AY96" s="17" t="s">
        <v>134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79</v>
      </c>
      <c r="BK96" s="140">
        <f>ROUND(I96*H96,2)</f>
        <v>0</v>
      </c>
      <c r="BL96" s="17" t="s">
        <v>157</v>
      </c>
      <c r="BM96" s="139" t="s">
        <v>537</v>
      </c>
    </row>
    <row r="97" spans="2:65" s="1" customFormat="1">
      <c r="B97" s="32"/>
      <c r="D97" s="141" t="s">
        <v>144</v>
      </c>
      <c r="F97" s="142" t="s">
        <v>538</v>
      </c>
      <c r="I97" s="143"/>
      <c r="L97" s="32"/>
      <c r="M97" s="144"/>
      <c r="T97" s="53"/>
      <c r="AT97" s="17" t="s">
        <v>144</v>
      </c>
      <c r="AU97" s="17" t="s">
        <v>81</v>
      </c>
    </row>
    <row r="98" spans="2:65" s="12" customFormat="1">
      <c r="B98" s="150"/>
      <c r="D98" s="145" t="s">
        <v>258</v>
      </c>
      <c r="E98" s="151" t="s">
        <v>3</v>
      </c>
      <c r="F98" s="152" t="s">
        <v>539</v>
      </c>
      <c r="H98" s="153">
        <v>25</v>
      </c>
      <c r="I98" s="154"/>
      <c r="L98" s="150"/>
      <c r="M98" s="155"/>
      <c r="T98" s="156"/>
      <c r="AT98" s="151" t="s">
        <v>258</v>
      </c>
      <c r="AU98" s="151" t="s">
        <v>81</v>
      </c>
      <c r="AV98" s="12" t="s">
        <v>81</v>
      </c>
      <c r="AW98" s="12" t="s">
        <v>32</v>
      </c>
      <c r="AX98" s="12" t="s">
        <v>79</v>
      </c>
      <c r="AY98" s="151" t="s">
        <v>134</v>
      </c>
    </row>
    <row r="99" spans="2:65" s="11" customFormat="1" ht="22.9" customHeight="1">
      <c r="B99" s="115"/>
      <c r="D99" s="116" t="s">
        <v>70</v>
      </c>
      <c r="E99" s="125" t="s">
        <v>340</v>
      </c>
      <c r="F99" s="125" t="s">
        <v>341</v>
      </c>
      <c r="I99" s="118"/>
      <c r="J99" s="126">
        <f>BK99</f>
        <v>0</v>
      </c>
      <c r="L99" s="115"/>
      <c r="M99" s="120"/>
      <c r="P99" s="121">
        <f>SUM(P100:P117)</f>
        <v>0</v>
      </c>
      <c r="R99" s="121">
        <f>SUM(R100:R117)</f>
        <v>0</v>
      </c>
      <c r="T99" s="122">
        <f>SUM(T100:T117)</f>
        <v>0</v>
      </c>
      <c r="AR99" s="116" t="s">
        <v>79</v>
      </c>
      <c r="AT99" s="123" t="s">
        <v>70</v>
      </c>
      <c r="AU99" s="123" t="s">
        <v>79</v>
      </c>
      <c r="AY99" s="116" t="s">
        <v>134</v>
      </c>
      <c r="BK99" s="124">
        <f>SUM(BK100:BK117)</f>
        <v>0</v>
      </c>
    </row>
    <row r="100" spans="2:65" s="1" customFormat="1" ht="24.2" customHeight="1">
      <c r="B100" s="127"/>
      <c r="C100" s="128" t="s">
        <v>167</v>
      </c>
      <c r="D100" s="128" t="s">
        <v>137</v>
      </c>
      <c r="E100" s="129" t="s">
        <v>353</v>
      </c>
      <c r="F100" s="130" t="s">
        <v>354</v>
      </c>
      <c r="G100" s="131" t="s">
        <v>313</v>
      </c>
      <c r="H100" s="132">
        <v>2.448</v>
      </c>
      <c r="I100" s="133"/>
      <c r="J100" s="134">
        <f>ROUND(I100*H100,2)</f>
        <v>0</v>
      </c>
      <c r="K100" s="130" t="s">
        <v>141</v>
      </c>
      <c r="L100" s="32"/>
      <c r="M100" s="135" t="s">
        <v>3</v>
      </c>
      <c r="N100" s="136" t="s">
        <v>42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157</v>
      </c>
      <c r="AT100" s="139" t="s">
        <v>137</v>
      </c>
      <c r="AU100" s="139" t="s">
        <v>81</v>
      </c>
      <c r="AY100" s="17" t="s">
        <v>134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79</v>
      </c>
      <c r="BK100" s="140">
        <f>ROUND(I100*H100,2)</f>
        <v>0</v>
      </c>
      <c r="BL100" s="17" t="s">
        <v>157</v>
      </c>
      <c r="BM100" s="139" t="s">
        <v>540</v>
      </c>
    </row>
    <row r="101" spans="2:65" s="1" customFormat="1">
      <c r="B101" s="32"/>
      <c r="D101" s="141" t="s">
        <v>144</v>
      </c>
      <c r="F101" s="142" t="s">
        <v>356</v>
      </c>
      <c r="I101" s="143"/>
      <c r="L101" s="32"/>
      <c r="M101" s="144"/>
      <c r="T101" s="53"/>
      <c r="AT101" s="17" t="s">
        <v>144</v>
      </c>
      <c r="AU101" s="17" t="s">
        <v>81</v>
      </c>
    </row>
    <row r="102" spans="2:65" s="12" customFormat="1">
      <c r="B102" s="150"/>
      <c r="D102" s="145" t="s">
        <v>258</v>
      </c>
      <c r="E102" s="151" t="s">
        <v>3</v>
      </c>
      <c r="F102" s="152" t="s">
        <v>541</v>
      </c>
      <c r="H102" s="153">
        <v>2.448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79</v>
      </c>
      <c r="AY102" s="151" t="s">
        <v>134</v>
      </c>
    </row>
    <row r="103" spans="2:65" s="1" customFormat="1" ht="24.2" customHeight="1">
      <c r="B103" s="127"/>
      <c r="C103" s="128" t="s">
        <v>172</v>
      </c>
      <c r="D103" s="128" t="s">
        <v>137</v>
      </c>
      <c r="E103" s="129" t="s">
        <v>359</v>
      </c>
      <c r="F103" s="130" t="s">
        <v>360</v>
      </c>
      <c r="G103" s="131" t="s">
        <v>313</v>
      </c>
      <c r="H103" s="132">
        <v>46.512</v>
      </c>
      <c r="I103" s="133"/>
      <c r="J103" s="134">
        <f>ROUND(I103*H103,2)</f>
        <v>0</v>
      </c>
      <c r="K103" s="130" t="s">
        <v>141</v>
      </c>
      <c r="L103" s="32"/>
      <c r="M103" s="135" t="s">
        <v>3</v>
      </c>
      <c r="N103" s="136" t="s">
        <v>42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157</v>
      </c>
      <c r="AT103" s="139" t="s">
        <v>137</v>
      </c>
      <c r="AU103" s="139" t="s">
        <v>81</v>
      </c>
      <c r="AY103" s="17" t="s">
        <v>134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79</v>
      </c>
      <c r="BK103" s="140">
        <f>ROUND(I103*H103,2)</f>
        <v>0</v>
      </c>
      <c r="BL103" s="17" t="s">
        <v>157</v>
      </c>
      <c r="BM103" s="139" t="s">
        <v>542</v>
      </c>
    </row>
    <row r="104" spans="2:65" s="1" customFormat="1">
      <c r="B104" s="32"/>
      <c r="D104" s="141" t="s">
        <v>144</v>
      </c>
      <c r="F104" s="142" t="s">
        <v>362</v>
      </c>
      <c r="I104" s="143"/>
      <c r="L104" s="32"/>
      <c r="M104" s="144"/>
      <c r="T104" s="53"/>
      <c r="AT104" s="17" t="s">
        <v>144</v>
      </c>
      <c r="AU104" s="17" t="s">
        <v>81</v>
      </c>
    </row>
    <row r="105" spans="2:65" s="12" customFormat="1">
      <c r="B105" s="150"/>
      <c r="D105" s="145" t="s">
        <v>258</v>
      </c>
      <c r="E105" s="151" t="s">
        <v>3</v>
      </c>
      <c r="F105" s="152" t="s">
        <v>541</v>
      </c>
      <c r="H105" s="153">
        <v>2.448</v>
      </c>
      <c r="I105" s="154"/>
      <c r="L105" s="150"/>
      <c r="M105" s="155"/>
      <c r="T105" s="156"/>
      <c r="AT105" s="151" t="s">
        <v>258</v>
      </c>
      <c r="AU105" s="151" t="s">
        <v>81</v>
      </c>
      <c r="AV105" s="12" t="s">
        <v>81</v>
      </c>
      <c r="AW105" s="12" t="s">
        <v>32</v>
      </c>
      <c r="AX105" s="12" t="s">
        <v>79</v>
      </c>
      <c r="AY105" s="151" t="s">
        <v>134</v>
      </c>
    </row>
    <row r="106" spans="2:65" s="12" customFormat="1">
      <c r="B106" s="150"/>
      <c r="D106" s="145" t="s">
        <v>258</v>
      </c>
      <c r="F106" s="152" t="s">
        <v>543</v>
      </c>
      <c r="H106" s="153">
        <v>46.512</v>
      </c>
      <c r="I106" s="154"/>
      <c r="L106" s="150"/>
      <c r="M106" s="155"/>
      <c r="T106" s="156"/>
      <c r="AT106" s="151" t="s">
        <v>258</v>
      </c>
      <c r="AU106" s="151" t="s">
        <v>81</v>
      </c>
      <c r="AV106" s="12" t="s">
        <v>81</v>
      </c>
      <c r="AW106" s="12" t="s">
        <v>4</v>
      </c>
      <c r="AX106" s="12" t="s">
        <v>79</v>
      </c>
      <c r="AY106" s="151" t="s">
        <v>134</v>
      </c>
    </row>
    <row r="107" spans="2:65" s="1" customFormat="1" ht="24.2" customHeight="1">
      <c r="B107" s="127"/>
      <c r="C107" s="128" t="s">
        <v>179</v>
      </c>
      <c r="D107" s="128" t="s">
        <v>137</v>
      </c>
      <c r="E107" s="129" t="s">
        <v>364</v>
      </c>
      <c r="F107" s="130" t="s">
        <v>365</v>
      </c>
      <c r="G107" s="131" t="s">
        <v>313</v>
      </c>
      <c r="H107" s="132">
        <v>5.0460000000000003</v>
      </c>
      <c r="I107" s="133"/>
      <c r="J107" s="134">
        <f>ROUND(I107*H107,2)</f>
        <v>0</v>
      </c>
      <c r="K107" s="130" t="s">
        <v>141</v>
      </c>
      <c r="L107" s="32"/>
      <c r="M107" s="135" t="s">
        <v>3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157</v>
      </c>
      <c r="AT107" s="139" t="s">
        <v>137</v>
      </c>
      <c r="AU107" s="139" t="s">
        <v>81</v>
      </c>
      <c r="AY107" s="17" t="s">
        <v>134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79</v>
      </c>
      <c r="BK107" s="140">
        <f>ROUND(I107*H107,2)</f>
        <v>0</v>
      </c>
      <c r="BL107" s="17" t="s">
        <v>157</v>
      </c>
      <c r="BM107" s="139" t="s">
        <v>544</v>
      </c>
    </row>
    <row r="108" spans="2:65" s="1" customFormat="1">
      <c r="B108" s="32"/>
      <c r="D108" s="141" t="s">
        <v>144</v>
      </c>
      <c r="F108" s="142" t="s">
        <v>367</v>
      </c>
      <c r="I108" s="143"/>
      <c r="L108" s="32"/>
      <c r="M108" s="144"/>
      <c r="T108" s="53"/>
      <c r="AT108" s="17" t="s">
        <v>144</v>
      </c>
      <c r="AU108" s="17" t="s">
        <v>81</v>
      </c>
    </row>
    <row r="109" spans="2:65" s="12" customFormat="1">
      <c r="B109" s="150"/>
      <c r="D109" s="145" t="s">
        <v>258</v>
      </c>
      <c r="E109" s="151" t="s">
        <v>3</v>
      </c>
      <c r="F109" s="152" t="s">
        <v>545</v>
      </c>
      <c r="H109" s="153">
        <v>5.0460000000000003</v>
      </c>
      <c r="I109" s="154"/>
      <c r="L109" s="150"/>
      <c r="M109" s="155"/>
      <c r="T109" s="156"/>
      <c r="AT109" s="151" t="s">
        <v>258</v>
      </c>
      <c r="AU109" s="151" t="s">
        <v>81</v>
      </c>
      <c r="AV109" s="12" t="s">
        <v>81</v>
      </c>
      <c r="AW109" s="12" t="s">
        <v>32</v>
      </c>
      <c r="AX109" s="12" t="s">
        <v>79</v>
      </c>
      <c r="AY109" s="151" t="s">
        <v>134</v>
      </c>
    </row>
    <row r="110" spans="2:65" s="1" customFormat="1" ht="24.2" customHeight="1">
      <c r="B110" s="127"/>
      <c r="C110" s="128" t="s">
        <v>185</v>
      </c>
      <c r="D110" s="128" t="s">
        <v>137</v>
      </c>
      <c r="E110" s="129" t="s">
        <v>369</v>
      </c>
      <c r="F110" s="130" t="s">
        <v>360</v>
      </c>
      <c r="G110" s="131" t="s">
        <v>313</v>
      </c>
      <c r="H110" s="132">
        <v>95.873999999999995</v>
      </c>
      <c r="I110" s="133"/>
      <c r="J110" s="134">
        <f>ROUND(I110*H110,2)</f>
        <v>0</v>
      </c>
      <c r="K110" s="130" t="s">
        <v>141</v>
      </c>
      <c r="L110" s="32"/>
      <c r="M110" s="135" t="s">
        <v>3</v>
      </c>
      <c r="N110" s="136" t="s">
        <v>42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157</v>
      </c>
      <c r="AT110" s="139" t="s">
        <v>137</v>
      </c>
      <c r="AU110" s="139" t="s">
        <v>81</v>
      </c>
      <c r="AY110" s="17" t="s">
        <v>134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7" t="s">
        <v>79</v>
      </c>
      <c r="BK110" s="140">
        <f>ROUND(I110*H110,2)</f>
        <v>0</v>
      </c>
      <c r="BL110" s="17" t="s">
        <v>157</v>
      </c>
      <c r="BM110" s="139" t="s">
        <v>546</v>
      </c>
    </row>
    <row r="111" spans="2:65" s="1" customFormat="1">
      <c r="B111" s="32"/>
      <c r="D111" s="141" t="s">
        <v>144</v>
      </c>
      <c r="F111" s="142" t="s">
        <v>371</v>
      </c>
      <c r="I111" s="143"/>
      <c r="L111" s="32"/>
      <c r="M111" s="144"/>
      <c r="T111" s="53"/>
      <c r="AT111" s="17" t="s">
        <v>144</v>
      </c>
      <c r="AU111" s="17" t="s">
        <v>81</v>
      </c>
    </row>
    <row r="112" spans="2:65" s="12" customFormat="1">
      <c r="B112" s="150"/>
      <c r="D112" s="145" t="s">
        <v>258</v>
      </c>
      <c r="E112" s="151" t="s">
        <v>3</v>
      </c>
      <c r="F112" s="152" t="s">
        <v>545</v>
      </c>
      <c r="H112" s="153">
        <v>5.0460000000000003</v>
      </c>
      <c r="I112" s="154"/>
      <c r="L112" s="150"/>
      <c r="M112" s="155"/>
      <c r="T112" s="156"/>
      <c r="AT112" s="151" t="s">
        <v>258</v>
      </c>
      <c r="AU112" s="151" t="s">
        <v>81</v>
      </c>
      <c r="AV112" s="12" t="s">
        <v>81</v>
      </c>
      <c r="AW112" s="12" t="s">
        <v>32</v>
      </c>
      <c r="AX112" s="12" t="s">
        <v>79</v>
      </c>
      <c r="AY112" s="151" t="s">
        <v>134</v>
      </c>
    </row>
    <row r="113" spans="2:65" s="12" customFormat="1">
      <c r="B113" s="150"/>
      <c r="D113" s="145" t="s">
        <v>258</v>
      </c>
      <c r="F113" s="152" t="s">
        <v>547</v>
      </c>
      <c r="H113" s="153">
        <v>95.873999999999995</v>
      </c>
      <c r="I113" s="154"/>
      <c r="L113" s="150"/>
      <c r="M113" s="155"/>
      <c r="T113" s="156"/>
      <c r="AT113" s="151" t="s">
        <v>258</v>
      </c>
      <c r="AU113" s="151" t="s">
        <v>81</v>
      </c>
      <c r="AV113" s="12" t="s">
        <v>81</v>
      </c>
      <c r="AW113" s="12" t="s">
        <v>4</v>
      </c>
      <c r="AX113" s="12" t="s">
        <v>79</v>
      </c>
      <c r="AY113" s="151" t="s">
        <v>134</v>
      </c>
    </row>
    <row r="114" spans="2:65" s="1" customFormat="1" ht="16.5" customHeight="1">
      <c r="B114" s="127"/>
      <c r="C114" s="128" t="s">
        <v>190</v>
      </c>
      <c r="D114" s="128" t="s">
        <v>137</v>
      </c>
      <c r="E114" s="129" t="s">
        <v>374</v>
      </c>
      <c r="F114" s="130" t="s">
        <v>375</v>
      </c>
      <c r="G114" s="131" t="s">
        <v>313</v>
      </c>
      <c r="H114" s="132">
        <v>7.4939999999999998</v>
      </c>
      <c r="I114" s="133"/>
      <c r="J114" s="134">
        <f>ROUND(I114*H114,2)</f>
        <v>0</v>
      </c>
      <c r="K114" s="130" t="s">
        <v>141</v>
      </c>
      <c r="L114" s="32"/>
      <c r="M114" s="135" t="s">
        <v>3</v>
      </c>
      <c r="N114" s="136" t="s">
        <v>42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157</v>
      </c>
      <c r="AT114" s="139" t="s">
        <v>137</v>
      </c>
      <c r="AU114" s="139" t="s">
        <v>81</v>
      </c>
      <c r="AY114" s="17" t="s">
        <v>134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79</v>
      </c>
      <c r="BK114" s="140">
        <f>ROUND(I114*H114,2)</f>
        <v>0</v>
      </c>
      <c r="BL114" s="17" t="s">
        <v>157</v>
      </c>
      <c r="BM114" s="139" t="s">
        <v>548</v>
      </c>
    </row>
    <row r="115" spans="2:65" s="1" customFormat="1">
      <c r="B115" s="32"/>
      <c r="D115" s="141" t="s">
        <v>144</v>
      </c>
      <c r="F115" s="142" t="s">
        <v>377</v>
      </c>
      <c r="I115" s="143"/>
      <c r="L115" s="32"/>
      <c r="M115" s="144"/>
      <c r="T115" s="53"/>
      <c r="AT115" s="17" t="s">
        <v>144</v>
      </c>
      <c r="AU115" s="17" t="s">
        <v>81</v>
      </c>
    </row>
    <row r="116" spans="2:65" s="1" customFormat="1" ht="24.2" customHeight="1">
      <c r="B116" s="127"/>
      <c r="C116" s="128" t="s">
        <v>195</v>
      </c>
      <c r="D116" s="128" t="s">
        <v>137</v>
      </c>
      <c r="E116" s="129" t="s">
        <v>379</v>
      </c>
      <c r="F116" s="130" t="s">
        <v>312</v>
      </c>
      <c r="G116" s="131" t="s">
        <v>313</v>
      </c>
      <c r="H116" s="132">
        <v>7.4939999999999998</v>
      </c>
      <c r="I116" s="133"/>
      <c r="J116" s="134">
        <f>ROUND(I116*H116,2)</f>
        <v>0</v>
      </c>
      <c r="K116" s="130" t="s">
        <v>141</v>
      </c>
      <c r="L116" s="32"/>
      <c r="M116" s="135" t="s">
        <v>3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157</v>
      </c>
      <c r="AT116" s="139" t="s">
        <v>137</v>
      </c>
      <c r="AU116" s="139" t="s">
        <v>81</v>
      </c>
      <c r="AY116" s="17" t="s">
        <v>134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79</v>
      </c>
      <c r="BK116" s="140">
        <f>ROUND(I116*H116,2)</f>
        <v>0</v>
      </c>
      <c r="BL116" s="17" t="s">
        <v>157</v>
      </c>
      <c r="BM116" s="139" t="s">
        <v>549</v>
      </c>
    </row>
    <row r="117" spans="2:65" s="1" customFormat="1">
      <c r="B117" s="32"/>
      <c r="D117" s="141" t="s">
        <v>144</v>
      </c>
      <c r="F117" s="142" t="s">
        <v>381</v>
      </c>
      <c r="I117" s="143"/>
      <c r="L117" s="32"/>
      <c r="M117" s="147"/>
      <c r="N117" s="148"/>
      <c r="O117" s="148"/>
      <c r="P117" s="148"/>
      <c r="Q117" s="148"/>
      <c r="R117" s="148"/>
      <c r="S117" s="148"/>
      <c r="T117" s="149"/>
      <c r="AT117" s="17" t="s">
        <v>144</v>
      </c>
      <c r="AU117" s="17" t="s">
        <v>81</v>
      </c>
    </row>
    <row r="118" spans="2:65" s="1" customFormat="1" ht="6.95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2"/>
    </row>
  </sheetData>
  <autoFilter ref="C81:K117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500-000000000000}"/>
    <hyperlink ref="F89" r:id="rId2" xr:uid="{00000000-0004-0000-0500-000001000000}"/>
    <hyperlink ref="F91" r:id="rId3" xr:uid="{00000000-0004-0000-0500-000002000000}"/>
    <hyperlink ref="F94" r:id="rId4" xr:uid="{00000000-0004-0000-0500-000003000000}"/>
    <hyperlink ref="F97" r:id="rId5" xr:uid="{00000000-0004-0000-0500-000004000000}"/>
    <hyperlink ref="F101" r:id="rId6" xr:uid="{00000000-0004-0000-0500-000005000000}"/>
    <hyperlink ref="F104" r:id="rId7" xr:uid="{00000000-0004-0000-0500-000006000000}"/>
    <hyperlink ref="F108" r:id="rId8" xr:uid="{00000000-0004-0000-0500-000007000000}"/>
    <hyperlink ref="F111" r:id="rId9" xr:uid="{00000000-0004-0000-0500-000008000000}"/>
    <hyperlink ref="F115" r:id="rId10" xr:uid="{00000000-0004-0000-0500-000009000000}"/>
    <hyperlink ref="F117" r:id="rId11" xr:uid="{00000000-0004-0000-05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8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550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ROUND(J89,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ROUND((SUM(BE89:BE285)),  2)</f>
        <v>0</v>
      </c>
      <c r="I33" s="89">
        <v>0.21</v>
      </c>
      <c r="J33" s="88">
        <f>ROUND(((SUM(BE89:BE285))*I33),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ROUND((SUM(BF89:BF285)),  2)</f>
        <v>0</v>
      </c>
      <c r="I34" s="89">
        <v>0.12</v>
      </c>
      <c r="J34" s="88">
        <f>ROUND(((SUM(BF89:BF285))*I34),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ROUND((SUM(BG89:BG285)),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ROUND((SUM(BH89:BH285)),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ROUND((SUM(BI89:BI285)),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N - SO 01 - Zpevněné plochy a oplocení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J89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J90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9" customFormat="1" ht="19.899999999999999" customHeight="1">
      <c r="B62" s="103"/>
      <c r="D62" s="104" t="s">
        <v>551</v>
      </c>
      <c r="E62" s="105"/>
      <c r="F62" s="105"/>
      <c r="G62" s="105"/>
      <c r="H62" s="105"/>
      <c r="I62" s="105"/>
      <c r="J62" s="106">
        <f>J148</f>
        <v>0</v>
      </c>
      <c r="L62" s="103"/>
    </row>
    <row r="63" spans="2:47" s="9" customFormat="1" ht="19.899999999999999" customHeight="1">
      <c r="B63" s="103"/>
      <c r="D63" s="104" t="s">
        <v>552</v>
      </c>
      <c r="E63" s="105"/>
      <c r="F63" s="105"/>
      <c r="G63" s="105"/>
      <c r="H63" s="105"/>
      <c r="I63" s="105"/>
      <c r="J63" s="106">
        <f>J174</f>
        <v>0</v>
      </c>
      <c r="L63" s="103"/>
    </row>
    <row r="64" spans="2:47" s="9" customFormat="1" ht="19.899999999999999" customHeight="1">
      <c r="B64" s="103"/>
      <c r="D64" s="104" t="s">
        <v>553</v>
      </c>
      <c r="E64" s="105"/>
      <c r="F64" s="105"/>
      <c r="G64" s="105"/>
      <c r="H64" s="105"/>
      <c r="I64" s="105"/>
      <c r="J64" s="106">
        <f>J179</f>
        <v>0</v>
      </c>
      <c r="L64" s="103"/>
    </row>
    <row r="65" spans="2:12" s="9" customFormat="1" ht="19.899999999999999" customHeight="1">
      <c r="B65" s="103"/>
      <c r="D65" s="104" t="s">
        <v>554</v>
      </c>
      <c r="E65" s="105"/>
      <c r="F65" s="105"/>
      <c r="G65" s="105"/>
      <c r="H65" s="105"/>
      <c r="I65" s="105"/>
      <c r="J65" s="106">
        <f>J183</f>
        <v>0</v>
      </c>
      <c r="L65" s="103"/>
    </row>
    <row r="66" spans="2:12" s="9" customFormat="1" ht="19.899999999999999" customHeight="1">
      <c r="B66" s="103"/>
      <c r="D66" s="104" t="s">
        <v>246</v>
      </c>
      <c r="E66" s="105"/>
      <c r="F66" s="105"/>
      <c r="G66" s="105"/>
      <c r="H66" s="105"/>
      <c r="I66" s="105"/>
      <c r="J66" s="106">
        <f>J232</f>
        <v>0</v>
      </c>
      <c r="L66" s="103"/>
    </row>
    <row r="67" spans="2:12" s="9" customFormat="1" ht="19.899999999999999" customHeight="1">
      <c r="B67" s="103"/>
      <c r="D67" s="104" t="s">
        <v>555</v>
      </c>
      <c r="E67" s="105"/>
      <c r="F67" s="105"/>
      <c r="G67" s="105"/>
      <c r="H67" s="105"/>
      <c r="I67" s="105"/>
      <c r="J67" s="106">
        <f>J267</f>
        <v>0</v>
      </c>
      <c r="L67" s="103"/>
    </row>
    <row r="68" spans="2:12" s="8" customFormat="1" ht="24.95" customHeight="1">
      <c r="B68" s="99"/>
      <c r="D68" s="100" t="s">
        <v>248</v>
      </c>
      <c r="E68" s="101"/>
      <c r="F68" s="101"/>
      <c r="G68" s="101"/>
      <c r="H68" s="101"/>
      <c r="I68" s="101"/>
      <c r="J68" s="102">
        <f>J275</f>
        <v>0</v>
      </c>
      <c r="L68" s="99"/>
    </row>
    <row r="69" spans="2:12" s="9" customFormat="1" ht="19.899999999999999" customHeight="1">
      <c r="B69" s="103"/>
      <c r="D69" s="104" t="s">
        <v>249</v>
      </c>
      <c r="E69" s="105"/>
      <c r="F69" s="105"/>
      <c r="G69" s="105"/>
      <c r="H69" s="105"/>
      <c r="I69" s="105"/>
      <c r="J69" s="106">
        <f>J276</f>
        <v>0</v>
      </c>
      <c r="L69" s="103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119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17</v>
      </c>
      <c r="L78" s="32"/>
    </row>
    <row r="79" spans="2:12" s="1" customFormat="1" ht="16.5" customHeight="1">
      <c r="B79" s="32"/>
      <c r="E79" s="312" t="str">
        <f>E7</f>
        <v>Areál RAK - revitalizace kondičního areálu</v>
      </c>
      <c r="F79" s="313"/>
      <c r="G79" s="313"/>
      <c r="H79" s="313"/>
      <c r="L79" s="32"/>
    </row>
    <row r="80" spans="2:12" s="1" customFormat="1" ht="12" customHeight="1">
      <c r="B80" s="32"/>
      <c r="C80" s="27" t="s">
        <v>106</v>
      </c>
      <c r="L80" s="32"/>
    </row>
    <row r="81" spans="2:65" s="1" customFormat="1" ht="16.5" customHeight="1">
      <c r="B81" s="32"/>
      <c r="E81" s="295" t="str">
        <f>E9</f>
        <v>N - SO 01 - Zpevněné plochy a oplocení</v>
      </c>
      <c r="F81" s="311"/>
      <c r="G81" s="311"/>
      <c r="H81" s="311"/>
      <c r="L81" s="32"/>
    </row>
    <row r="82" spans="2:65" s="1" customFormat="1" ht="6.95" customHeight="1">
      <c r="B82" s="32"/>
      <c r="L82" s="32"/>
    </row>
    <row r="83" spans="2:65" s="1" customFormat="1" ht="12" customHeight="1">
      <c r="B83" s="32"/>
      <c r="C83" s="27" t="s">
        <v>21</v>
      </c>
      <c r="F83" s="25" t="str">
        <f>F12</f>
        <v>Praha, Modřany</v>
      </c>
      <c r="I83" s="27" t="s">
        <v>23</v>
      </c>
      <c r="J83" s="49" t="str">
        <f>IF(J12="","",J12)</f>
        <v>17. 12. 2024</v>
      </c>
      <c r="L83" s="32"/>
    </row>
    <row r="84" spans="2:65" s="1" customFormat="1" ht="6.95" customHeight="1">
      <c r="B84" s="32"/>
      <c r="L84" s="32"/>
    </row>
    <row r="85" spans="2:65" s="1" customFormat="1" ht="15.2" customHeight="1">
      <c r="B85" s="32"/>
      <c r="C85" s="27" t="s">
        <v>25</v>
      </c>
      <c r="F85" s="25" t="str">
        <f>E15</f>
        <v xml:space="preserve"> </v>
      </c>
      <c r="I85" s="27" t="s">
        <v>31</v>
      </c>
      <c r="J85" s="30" t="str">
        <f>E21</f>
        <v xml:space="preserve"> </v>
      </c>
      <c r="L85" s="32"/>
    </row>
    <row r="86" spans="2:65" s="1" customFormat="1" ht="25.7" customHeight="1">
      <c r="B86" s="32"/>
      <c r="C86" s="27" t="s">
        <v>29</v>
      </c>
      <c r="F86" s="25" t="str">
        <f>IF(E18="","",E18)</f>
        <v>Vyplň údaj</v>
      </c>
      <c r="I86" s="27" t="s">
        <v>33</v>
      </c>
      <c r="J86" s="30" t="str">
        <f>E24</f>
        <v>Petr Macek, Otevřená 680/7, Kuřim 664 34</v>
      </c>
      <c r="L86" s="32"/>
    </row>
    <row r="87" spans="2:65" s="1" customFormat="1" ht="10.35" customHeight="1">
      <c r="B87" s="32"/>
      <c r="L87" s="32"/>
    </row>
    <row r="88" spans="2:65" s="10" customFormat="1" ht="29.25" customHeight="1">
      <c r="B88" s="107"/>
      <c r="C88" s="108" t="s">
        <v>120</v>
      </c>
      <c r="D88" s="109" t="s">
        <v>56</v>
      </c>
      <c r="E88" s="109" t="s">
        <v>52</v>
      </c>
      <c r="F88" s="109" t="s">
        <v>53</v>
      </c>
      <c r="G88" s="109" t="s">
        <v>121</v>
      </c>
      <c r="H88" s="109" t="s">
        <v>122</v>
      </c>
      <c r="I88" s="109" t="s">
        <v>123</v>
      </c>
      <c r="J88" s="109" t="s">
        <v>110</v>
      </c>
      <c r="K88" s="110" t="s">
        <v>124</v>
      </c>
      <c r="L88" s="107"/>
      <c r="M88" s="56" t="s">
        <v>3</v>
      </c>
      <c r="N88" s="57" t="s">
        <v>41</v>
      </c>
      <c r="O88" s="57" t="s">
        <v>125</v>
      </c>
      <c r="P88" s="57" t="s">
        <v>126</v>
      </c>
      <c r="Q88" s="57" t="s">
        <v>127</v>
      </c>
      <c r="R88" s="57" t="s">
        <v>128</v>
      </c>
      <c r="S88" s="57" t="s">
        <v>129</v>
      </c>
      <c r="T88" s="58" t="s">
        <v>130</v>
      </c>
    </row>
    <row r="89" spans="2:65" s="1" customFormat="1" ht="22.9" customHeight="1">
      <c r="B89" s="32"/>
      <c r="C89" s="61" t="s">
        <v>131</v>
      </c>
      <c r="J89" s="111">
        <f>BK89</f>
        <v>0</v>
      </c>
      <c r="L89" s="32"/>
      <c r="M89" s="59"/>
      <c r="N89" s="50"/>
      <c r="O89" s="50"/>
      <c r="P89" s="112">
        <f>P90+P275</f>
        <v>0</v>
      </c>
      <c r="Q89" s="50"/>
      <c r="R89" s="112">
        <f>R90+R275</f>
        <v>1120.0409639999996</v>
      </c>
      <c r="S89" s="50"/>
      <c r="T89" s="113">
        <f>T90+T275</f>
        <v>0</v>
      </c>
      <c r="AT89" s="17" t="s">
        <v>70</v>
      </c>
      <c r="AU89" s="17" t="s">
        <v>111</v>
      </c>
      <c r="BK89" s="114">
        <f>BK90+BK275</f>
        <v>0</v>
      </c>
    </row>
    <row r="90" spans="2:65" s="11" customFormat="1" ht="25.9" customHeight="1">
      <c r="B90" s="115"/>
      <c r="D90" s="116" t="s">
        <v>70</v>
      </c>
      <c r="E90" s="117" t="s">
        <v>250</v>
      </c>
      <c r="F90" s="117" t="s">
        <v>251</v>
      </c>
      <c r="I90" s="118"/>
      <c r="J90" s="119">
        <f>BK90</f>
        <v>0</v>
      </c>
      <c r="L90" s="115"/>
      <c r="M90" s="120"/>
      <c r="P90" s="121">
        <f>P91+P148+P174+P179+P183+P232+P267</f>
        <v>0</v>
      </c>
      <c r="R90" s="121">
        <f>R91+R148+R174+R179+R183+R232+R267</f>
        <v>1119.8231639999997</v>
      </c>
      <c r="T90" s="122">
        <f>T91+T148+T174+T179+T183+T232+T267</f>
        <v>0</v>
      </c>
      <c r="AR90" s="116" t="s">
        <v>79</v>
      </c>
      <c r="AT90" s="123" t="s">
        <v>70</v>
      </c>
      <c r="AU90" s="123" t="s">
        <v>71</v>
      </c>
      <c r="AY90" s="116" t="s">
        <v>134</v>
      </c>
      <c r="BK90" s="124">
        <f>BK91+BK148+BK174+BK179+BK183+BK232+BK267</f>
        <v>0</v>
      </c>
    </row>
    <row r="91" spans="2:65" s="11" customFormat="1" ht="22.9" customHeight="1">
      <c r="B91" s="115"/>
      <c r="D91" s="116" t="s">
        <v>70</v>
      </c>
      <c r="E91" s="125" t="s">
        <v>79</v>
      </c>
      <c r="F91" s="125" t="s">
        <v>252</v>
      </c>
      <c r="I91" s="118"/>
      <c r="J91" s="126">
        <f>BK91</f>
        <v>0</v>
      </c>
      <c r="L91" s="115"/>
      <c r="M91" s="120"/>
      <c r="P91" s="121">
        <f>SUM(P92:P147)</f>
        <v>0</v>
      </c>
      <c r="R91" s="121">
        <f>SUM(R92:R147)</f>
        <v>3.77E-4</v>
      </c>
      <c r="T91" s="122">
        <f>SUM(T92:T147)</f>
        <v>0</v>
      </c>
      <c r="AR91" s="116" t="s">
        <v>79</v>
      </c>
      <c r="AT91" s="123" t="s">
        <v>70</v>
      </c>
      <c r="AU91" s="123" t="s">
        <v>79</v>
      </c>
      <c r="AY91" s="116" t="s">
        <v>134</v>
      </c>
      <c r="BK91" s="124">
        <f>SUM(BK92:BK147)</f>
        <v>0</v>
      </c>
    </row>
    <row r="92" spans="2:65" s="1" customFormat="1" ht="24.2" customHeight="1">
      <c r="B92" s="127"/>
      <c r="C92" s="128" t="s">
        <v>79</v>
      </c>
      <c r="D92" s="128" t="s">
        <v>137</v>
      </c>
      <c r="E92" s="129" t="s">
        <v>556</v>
      </c>
      <c r="F92" s="130" t="s">
        <v>557</v>
      </c>
      <c r="G92" s="131" t="s">
        <v>286</v>
      </c>
      <c r="H92" s="132">
        <v>11.478</v>
      </c>
      <c r="I92" s="133"/>
      <c r="J92" s="134">
        <f>ROUND(I92*H92,2)</f>
        <v>0</v>
      </c>
      <c r="K92" s="130" t="s">
        <v>141</v>
      </c>
      <c r="L92" s="32"/>
      <c r="M92" s="135" t="s">
        <v>3</v>
      </c>
      <c r="N92" s="136" t="s">
        <v>42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157</v>
      </c>
      <c r="AT92" s="139" t="s">
        <v>137</v>
      </c>
      <c r="AU92" s="139" t="s">
        <v>81</v>
      </c>
      <c r="AY92" s="17" t="s">
        <v>134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79</v>
      </c>
      <c r="BK92" s="140">
        <f>ROUND(I92*H92,2)</f>
        <v>0</v>
      </c>
      <c r="BL92" s="17" t="s">
        <v>157</v>
      </c>
      <c r="BM92" s="139" t="s">
        <v>558</v>
      </c>
    </row>
    <row r="93" spans="2:65" s="1" customFormat="1">
      <c r="B93" s="32"/>
      <c r="D93" s="141" t="s">
        <v>144</v>
      </c>
      <c r="F93" s="142" t="s">
        <v>559</v>
      </c>
      <c r="I93" s="143"/>
      <c r="L93" s="32"/>
      <c r="M93" s="144"/>
      <c r="T93" s="53"/>
      <c r="AT93" s="17" t="s">
        <v>144</v>
      </c>
      <c r="AU93" s="17" t="s">
        <v>81</v>
      </c>
    </row>
    <row r="94" spans="2:65" s="12" customFormat="1">
      <c r="B94" s="150"/>
      <c r="D94" s="145" t="s">
        <v>258</v>
      </c>
      <c r="E94" s="151" t="s">
        <v>3</v>
      </c>
      <c r="F94" s="152" t="s">
        <v>560</v>
      </c>
      <c r="H94" s="153">
        <v>6.45</v>
      </c>
      <c r="I94" s="154"/>
      <c r="L94" s="150"/>
      <c r="M94" s="155"/>
      <c r="T94" s="156"/>
      <c r="AT94" s="151" t="s">
        <v>258</v>
      </c>
      <c r="AU94" s="151" t="s">
        <v>81</v>
      </c>
      <c r="AV94" s="12" t="s">
        <v>81</v>
      </c>
      <c r="AW94" s="12" t="s">
        <v>32</v>
      </c>
      <c r="AX94" s="12" t="s">
        <v>71</v>
      </c>
      <c r="AY94" s="151" t="s">
        <v>134</v>
      </c>
    </row>
    <row r="95" spans="2:65" s="12" customFormat="1">
      <c r="B95" s="150"/>
      <c r="D95" s="145" t="s">
        <v>258</v>
      </c>
      <c r="E95" s="151" t="s">
        <v>3</v>
      </c>
      <c r="F95" s="152" t="s">
        <v>561</v>
      </c>
      <c r="H95" s="153">
        <v>0.69099999999999995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71</v>
      </c>
      <c r="AY95" s="151" t="s">
        <v>134</v>
      </c>
    </row>
    <row r="96" spans="2:65" s="12" customFormat="1">
      <c r="B96" s="150"/>
      <c r="D96" s="145" t="s">
        <v>258</v>
      </c>
      <c r="E96" s="151" t="s">
        <v>3</v>
      </c>
      <c r="F96" s="152" t="s">
        <v>562</v>
      </c>
      <c r="H96" s="153">
        <v>2.88</v>
      </c>
      <c r="I96" s="154"/>
      <c r="L96" s="150"/>
      <c r="M96" s="155"/>
      <c r="T96" s="156"/>
      <c r="AT96" s="151" t="s">
        <v>258</v>
      </c>
      <c r="AU96" s="151" t="s">
        <v>81</v>
      </c>
      <c r="AV96" s="12" t="s">
        <v>81</v>
      </c>
      <c r="AW96" s="12" t="s">
        <v>32</v>
      </c>
      <c r="AX96" s="12" t="s">
        <v>71</v>
      </c>
      <c r="AY96" s="151" t="s">
        <v>134</v>
      </c>
    </row>
    <row r="97" spans="2:65" s="12" customFormat="1">
      <c r="B97" s="150"/>
      <c r="D97" s="145" t="s">
        <v>258</v>
      </c>
      <c r="E97" s="151" t="s">
        <v>3</v>
      </c>
      <c r="F97" s="152" t="s">
        <v>563</v>
      </c>
      <c r="H97" s="153">
        <v>0.55700000000000005</v>
      </c>
      <c r="I97" s="154"/>
      <c r="L97" s="150"/>
      <c r="M97" s="155"/>
      <c r="T97" s="156"/>
      <c r="AT97" s="151" t="s">
        <v>258</v>
      </c>
      <c r="AU97" s="151" t="s">
        <v>81</v>
      </c>
      <c r="AV97" s="12" t="s">
        <v>81</v>
      </c>
      <c r="AW97" s="12" t="s">
        <v>32</v>
      </c>
      <c r="AX97" s="12" t="s">
        <v>71</v>
      </c>
      <c r="AY97" s="151" t="s">
        <v>134</v>
      </c>
    </row>
    <row r="98" spans="2:65" s="12" customFormat="1">
      <c r="B98" s="150"/>
      <c r="D98" s="145" t="s">
        <v>258</v>
      </c>
      <c r="E98" s="151" t="s">
        <v>3</v>
      </c>
      <c r="F98" s="152" t="s">
        <v>564</v>
      </c>
      <c r="H98" s="153">
        <v>0.9</v>
      </c>
      <c r="I98" s="154"/>
      <c r="L98" s="150"/>
      <c r="M98" s="155"/>
      <c r="T98" s="156"/>
      <c r="AT98" s="151" t="s">
        <v>258</v>
      </c>
      <c r="AU98" s="151" t="s">
        <v>81</v>
      </c>
      <c r="AV98" s="12" t="s">
        <v>81</v>
      </c>
      <c r="AW98" s="12" t="s">
        <v>32</v>
      </c>
      <c r="AX98" s="12" t="s">
        <v>71</v>
      </c>
      <c r="AY98" s="151" t="s">
        <v>134</v>
      </c>
    </row>
    <row r="99" spans="2:65" s="13" customFormat="1">
      <c r="B99" s="157"/>
      <c r="D99" s="145" t="s">
        <v>258</v>
      </c>
      <c r="E99" s="158" t="s">
        <v>3</v>
      </c>
      <c r="F99" s="159" t="s">
        <v>291</v>
      </c>
      <c r="H99" s="160">
        <v>11.478000000000002</v>
      </c>
      <c r="I99" s="161"/>
      <c r="L99" s="157"/>
      <c r="M99" s="162"/>
      <c r="T99" s="163"/>
      <c r="AT99" s="158" t="s">
        <v>258</v>
      </c>
      <c r="AU99" s="158" t="s">
        <v>81</v>
      </c>
      <c r="AV99" s="13" t="s">
        <v>157</v>
      </c>
      <c r="AW99" s="13" t="s">
        <v>32</v>
      </c>
      <c r="AX99" s="13" t="s">
        <v>79</v>
      </c>
      <c r="AY99" s="158" t="s">
        <v>134</v>
      </c>
    </row>
    <row r="100" spans="2:65" s="1" customFormat="1" ht="24.2" customHeight="1">
      <c r="B100" s="127"/>
      <c r="C100" s="128" t="s">
        <v>81</v>
      </c>
      <c r="D100" s="128" t="s">
        <v>137</v>
      </c>
      <c r="E100" s="129" t="s">
        <v>565</v>
      </c>
      <c r="F100" s="130" t="s">
        <v>566</v>
      </c>
      <c r="G100" s="131" t="s">
        <v>286</v>
      </c>
      <c r="H100" s="132">
        <v>20.417999999999999</v>
      </c>
      <c r="I100" s="133"/>
      <c r="J100" s="134">
        <f>ROUND(I100*H100,2)</f>
        <v>0</v>
      </c>
      <c r="K100" s="130" t="s">
        <v>141</v>
      </c>
      <c r="L100" s="32"/>
      <c r="M100" s="135" t="s">
        <v>3</v>
      </c>
      <c r="N100" s="136" t="s">
        <v>42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157</v>
      </c>
      <c r="AT100" s="139" t="s">
        <v>137</v>
      </c>
      <c r="AU100" s="139" t="s">
        <v>81</v>
      </c>
      <c r="AY100" s="17" t="s">
        <v>134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79</v>
      </c>
      <c r="BK100" s="140">
        <f>ROUND(I100*H100,2)</f>
        <v>0</v>
      </c>
      <c r="BL100" s="17" t="s">
        <v>157</v>
      </c>
      <c r="BM100" s="139" t="s">
        <v>567</v>
      </c>
    </row>
    <row r="101" spans="2:65" s="1" customFormat="1">
      <c r="B101" s="32"/>
      <c r="D101" s="141" t="s">
        <v>144</v>
      </c>
      <c r="F101" s="142" t="s">
        <v>568</v>
      </c>
      <c r="I101" s="143"/>
      <c r="L101" s="32"/>
      <c r="M101" s="144"/>
      <c r="T101" s="53"/>
      <c r="AT101" s="17" t="s">
        <v>144</v>
      </c>
      <c r="AU101" s="17" t="s">
        <v>81</v>
      </c>
    </row>
    <row r="102" spans="2:65" s="12" customFormat="1">
      <c r="B102" s="150"/>
      <c r="D102" s="145" t="s">
        <v>258</v>
      </c>
      <c r="E102" s="151" t="s">
        <v>3</v>
      </c>
      <c r="F102" s="152" t="s">
        <v>569</v>
      </c>
      <c r="H102" s="153">
        <v>15.497999999999999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71</v>
      </c>
      <c r="AY102" s="151" t="s">
        <v>134</v>
      </c>
    </row>
    <row r="103" spans="2:65" s="12" customFormat="1">
      <c r="B103" s="150"/>
      <c r="D103" s="145" t="s">
        <v>258</v>
      </c>
      <c r="E103" s="151" t="s">
        <v>3</v>
      </c>
      <c r="F103" s="152" t="s">
        <v>570</v>
      </c>
      <c r="H103" s="153">
        <v>4.92</v>
      </c>
      <c r="I103" s="154"/>
      <c r="L103" s="150"/>
      <c r="M103" s="155"/>
      <c r="T103" s="156"/>
      <c r="AT103" s="151" t="s">
        <v>258</v>
      </c>
      <c r="AU103" s="151" t="s">
        <v>81</v>
      </c>
      <c r="AV103" s="12" t="s">
        <v>81</v>
      </c>
      <c r="AW103" s="12" t="s">
        <v>32</v>
      </c>
      <c r="AX103" s="12" t="s">
        <v>71</v>
      </c>
      <c r="AY103" s="151" t="s">
        <v>134</v>
      </c>
    </row>
    <row r="104" spans="2:65" s="13" customFormat="1">
      <c r="B104" s="157"/>
      <c r="D104" s="145" t="s">
        <v>258</v>
      </c>
      <c r="E104" s="158" t="s">
        <v>3</v>
      </c>
      <c r="F104" s="159" t="s">
        <v>291</v>
      </c>
      <c r="H104" s="160">
        <v>20.417999999999999</v>
      </c>
      <c r="I104" s="161"/>
      <c r="L104" s="157"/>
      <c r="M104" s="162"/>
      <c r="T104" s="163"/>
      <c r="AT104" s="158" t="s">
        <v>258</v>
      </c>
      <c r="AU104" s="158" t="s">
        <v>81</v>
      </c>
      <c r="AV104" s="13" t="s">
        <v>157</v>
      </c>
      <c r="AW104" s="13" t="s">
        <v>32</v>
      </c>
      <c r="AX104" s="13" t="s">
        <v>79</v>
      </c>
      <c r="AY104" s="158" t="s">
        <v>134</v>
      </c>
    </row>
    <row r="105" spans="2:65" s="1" customFormat="1" ht="24.2" customHeight="1">
      <c r="B105" s="127"/>
      <c r="C105" s="128" t="s">
        <v>150</v>
      </c>
      <c r="D105" s="128" t="s">
        <v>137</v>
      </c>
      <c r="E105" s="129" t="s">
        <v>571</v>
      </c>
      <c r="F105" s="130" t="s">
        <v>572</v>
      </c>
      <c r="G105" s="131" t="s">
        <v>286</v>
      </c>
      <c r="H105" s="132">
        <v>81.097999999999999</v>
      </c>
      <c r="I105" s="133"/>
      <c r="J105" s="134">
        <f>ROUND(I105*H105,2)</f>
        <v>0</v>
      </c>
      <c r="K105" s="130" t="s">
        <v>141</v>
      </c>
      <c r="L105" s="32"/>
      <c r="M105" s="135" t="s">
        <v>3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157</v>
      </c>
      <c r="AT105" s="139" t="s">
        <v>137</v>
      </c>
      <c r="AU105" s="139" t="s">
        <v>81</v>
      </c>
      <c r="AY105" s="17" t="s">
        <v>134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79</v>
      </c>
      <c r="BK105" s="140">
        <f>ROUND(I105*H105,2)</f>
        <v>0</v>
      </c>
      <c r="BL105" s="17" t="s">
        <v>157</v>
      </c>
      <c r="BM105" s="139" t="s">
        <v>573</v>
      </c>
    </row>
    <row r="106" spans="2:65" s="1" customFormat="1">
      <c r="B106" s="32"/>
      <c r="D106" s="141" t="s">
        <v>144</v>
      </c>
      <c r="F106" s="142" t="s">
        <v>574</v>
      </c>
      <c r="I106" s="143"/>
      <c r="L106" s="32"/>
      <c r="M106" s="144"/>
      <c r="T106" s="53"/>
      <c r="AT106" s="17" t="s">
        <v>144</v>
      </c>
      <c r="AU106" s="17" t="s">
        <v>81</v>
      </c>
    </row>
    <row r="107" spans="2:65" s="12" customFormat="1">
      <c r="B107" s="150"/>
      <c r="D107" s="145" t="s">
        <v>258</v>
      </c>
      <c r="E107" s="151" t="s">
        <v>3</v>
      </c>
      <c r="F107" s="152" t="s">
        <v>575</v>
      </c>
      <c r="H107" s="153">
        <v>81.097999999999999</v>
      </c>
      <c r="I107" s="154"/>
      <c r="L107" s="150"/>
      <c r="M107" s="155"/>
      <c r="T107" s="156"/>
      <c r="AT107" s="151" t="s">
        <v>258</v>
      </c>
      <c r="AU107" s="151" t="s">
        <v>81</v>
      </c>
      <c r="AV107" s="12" t="s">
        <v>81</v>
      </c>
      <c r="AW107" s="12" t="s">
        <v>32</v>
      </c>
      <c r="AX107" s="12" t="s">
        <v>79</v>
      </c>
      <c r="AY107" s="151" t="s">
        <v>134</v>
      </c>
    </row>
    <row r="108" spans="2:65" s="1" customFormat="1" ht="37.9" customHeight="1">
      <c r="B108" s="127"/>
      <c r="C108" s="128" t="s">
        <v>157</v>
      </c>
      <c r="D108" s="128" t="s">
        <v>137</v>
      </c>
      <c r="E108" s="129" t="s">
        <v>297</v>
      </c>
      <c r="F108" s="130" t="s">
        <v>298</v>
      </c>
      <c r="G108" s="131" t="s">
        <v>286</v>
      </c>
      <c r="H108" s="132">
        <v>112.994</v>
      </c>
      <c r="I108" s="133"/>
      <c r="J108" s="134">
        <f>ROUND(I108*H108,2)</f>
        <v>0</v>
      </c>
      <c r="K108" s="130" t="s">
        <v>141</v>
      </c>
      <c r="L108" s="32"/>
      <c r="M108" s="135" t="s">
        <v>3</v>
      </c>
      <c r="N108" s="136" t="s">
        <v>42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157</v>
      </c>
      <c r="AT108" s="139" t="s">
        <v>137</v>
      </c>
      <c r="AU108" s="139" t="s">
        <v>81</v>
      </c>
      <c r="AY108" s="17" t="s">
        <v>134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79</v>
      </c>
      <c r="BK108" s="140">
        <f>ROUND(I108*H108,2)</f>
        <v>0</v>
      </c>
      <c r="BL108" s="17" t="s">
        <v>157</v>
      </c>
      <c r="BM108" s="139" t="s">
        <v>576</v>
      </c>
    </row>
    <row r="109" spans="2:65" s="1" customFormat="1">
      <c r="B109" s="32"/>
      <c r="D109" s="141" t="s">
        <v>144</v>
      </c>
      <c r="F109" s="142" t="s">
        <v>300</v>
      </c>
      <c r="I109" s="143"/>
      <c r="L109" s="32"/>
      <c r="M109" s="144"/>
      <c r="T109" s="53"/>
      <c r="AT109" s="17" t="s">
        <v>144</v>
      </c>
      <c r="AU109" s="17" t="s">
        <v>81</v>
      </c>
    </row>
    <row r="110" spans="2:65" s="12" customFormat="1">
      <c r="B110" s="150"/>
      <c r="D110" s="145" t="s">
        <v>258</v>
      </c>
      <c r="E110" s="151" t="s">
        <v>3</v>
      </c>
      <c r="F110" s="152" t="s">
        <v>577</v>
      </c>
      <c r="H110" s="153">
        <v>11.478</v>
      </c>
      <c r="I110" s="154"/>
      <c r="L110" s="150"/>
      <c r="M110" s="155"/>
      <c r="T110" s="156"/>
      <c r="AT110" s="151" t="s">
        <v>258</v>
      </c>
      <c r="AU110" s="151" t="s">
        <v>81</v>
      </c>
      <c r="AV110" s="12" t="s">
        <v>81</v>
      </c>
      <c r="AW110" s="12" t="s">
        <v>32</v>
      </c>
      <c r="AX110" s="12" t="s">
        <v>71</v>
      </c>
      <c r="AY110" s="151" t="s">
        <v>134</v>
      </c>
    </row>
    <row r="111" spans="2:65" s="12" customFormat="1">
      <c r="B111" s="150"/>
      <c r="D111" s="145" t="s">
        <v>258</v>
      </c>
      <c r="E111" s="151" t="s">
        <v>3</v>
      </c>
      <c r="F111" s="152" t="s">
        <v>578</v>
      </c>
      <c r="H111" s="153">
        <v>20.417999999999999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32</v>
      </c>
      <c r="AX111" s="12" t="s">
        <v>71</v>
      </c>
      <c r="AY111" s="151" t="s">
        <v>134</v>
      </c>
    </row>
    <row r="112" spans="2:65" s="12" customFormat="1">
      <c r="B112" s="150"/>
      <c r="D112" s="145" t="s">
        <v>258</v>
      </c>
      <c r="E112" s="151" t="s">
        <v>3</v>
      </c>
      <c r="F112" s="152" t="s">
        <v>579</v>
      </c>
      <c r="H112" s="153">
        <v>81.097999999999999</v>
      </c>
      <c r="I112" s="154"/>
      <c r="L112" s="150"/>
      <c r="M112" s="155"/>
      <c r="T112" s="156"/>
      <c r="AT112" s="151" t="s">
        <v>258</v>
      </c>
      <c r="AU112" s="151" t="s">
        <v>81</v>
      </c>
      <c r="AV112" s="12" t="s">
        <v>81</v>
      </c>
      <c r="AW112" s="12" t="s">
        <v>32</v>
      </c>
      <c r="AX112" s="12" t="s">
        <v>71</v>
      </c>
      <c r="AY112" s="151" t="s">
        <v>134</v>
      </c>
    </row>
    <row r="113" spans="2:65" s="13" customFormat="1">
      <c r="B113" s="157"/>
      <c r="D113" s="145" t="s">
        <v>258</v>
      </c>
      <c r="E113" s="158" t="s">
        <v>3</v>
      </c>
      <c r="F113" s="159" t="s">
        <v>291</v>
      </c>
      <c r="H113" s="160">
        <v>112.994</v>
      </c>
      <c r="I113" s="161"/>
      <c r="L113" s="157"/>
      <c r="M113" s="162"/>
      <c r="T113" s="163"/>
      <c r="AT113" s="158" t="s">
        <v>258</v>
      </c>
      <c r="AU113" s="158" t="s">
        <v>81</v>
      </c>
      <c r="AV113" s="13" t="s">
        <v>157</v>
      </c>
      <c r="AW113" s="13" t="s">
        <v>32</v>
      </c>
      <c r="AX113" s="13" t="s">
        <v>79</v>
      </c>
      <c r="AY113" s="158" t="s">
        <v>134</v>
      </c>
    </row>
    <row r="114" spans="2:65" s="1" customFormat="1" ht="37.9" customHeight="1">
      <c r="B114" s="127"/>
      <c r="C114" s="128" t="s">
        <v>133</v>
      </c>
      <c r="D114" s="128" t="s">
        <v>137</v>
      </c>
      <c r="E114" s="129" t="s">
        <v>302</v>
      </c>
      <c r="F114" s="130" t="s">
        <v>303</v>
      </c>
      <c r="G114" s="131" t="s">
        <v>286</v>
      </c>
      <c r="H114" s="132">
        <v>1129.94</v>
      </c>
      <c r="I114" s="133"/>
      <c r="J114" s="134">
        <f>ROUND(I114*H114,2)</f>
        <v>0</v>
      </c>
      <c r="K114" s="130" t="s">
        <v>141</v>
      </c>
      <c r="L114" s="32"/>
      <c r="M114" s="135" t="s">
        <v>3</v>
      </c>
      <c r="N114" s="136" t="s">
        <v>42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157</v>
      </c>
      <c r="AT114" s="139" t="s">
        <v>137</v>
      </c>
      <c r="AU114" s="139" t="s">
        <v>81</v>
      </c>
      <c r="AY114" s="17" t="s">
        <v>134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79</v>
      </c>
      <c r="BK114" s="140">
        <f>ROUND(I114*H114,2)</f>
        <v>0</v>
      </c>
      <c r="BL114" s="17" t="s">
        <v>157</v>
      </c>
      <c r="BM114" s="139" t="s">
        <v>580</v>
      </c>
    </row>
    <row r="115" spans="2:65" s="1" customFormat="1">
      <c r="B115" s="32"/>
      <c r="D115" s="141" t="s">
        <v>144</v>
      </c>
      <c r="F115" s="142" t="s">
        <v>305</v>
      </c>
      <c r="I115" s="143"/>
      <c r="L115" s="32"/>
      <c r="M115" s="144"/>
      <c r="T115" s="53"/>
      <c r="AT115" s="17" t="s">
        <v>144</v>
      </c>
      <c r="AU115" s="17" t="s">
        <v>81</v>
      </c>
    </row>
    <row r="116" spans="2:65" s="12" customFormat="1">
      <c r="B116" s="150"/>
      <c r="D116" s="145" t="s">
        <v>258</v>
      </c>
      <c r="E116" s="151" t="s">
        <v>3</v>
      </c>
      <c r="F116" s="152" t="s">
        <v>577</v>
      </c>
      <c r="H116" s="153">
        <v>11.478</v>
      </c>
      <c r="I116" s="154"/>
      <c r="L116" s="150"/>
      <c r="M116" s="155"/>
      <c r="T116" s="156"/>
      <c r="AT116" s="151" t="s">
        <v>258</v>
      </c>
      <c r="AU116" s="151" t="s">
        <v>81</v>
      </c>
      <c r="AV116" s="12" t="s">
        <v>81</v>
      </c>
      <c r="AW116" s="12" t="s">
        <v>32</v>
      </c>
      <c r="AX116" s="12" t="s">
        <v>71</v>
      </c>
      <c r="AY116" s="151" t="s">
        <v>134</v>
      </c>
    </row>
    <row r="117" spans="2:65" s="12" customFormat="1">
      <c r="B117" s="150"/>
      <c r="D117" s="145" t="s">
        <v>258</v>
      </c>
      <c r="E117" s="151" t="s">
        <v>3</v>
      </c>
      <c r="F117" s="152" t="s">
        <v>578</v>
      </c>
      <c r="H117" s="153">
        <v>20.417999999999999</v>
      </c>
      <c r="I117" s="154"/>
      <c r="L117" s="150"/>
      <c r="M117" s="155"/>
      <c r="T117" s="156"/>
      <c r="AT117" s="151" t="s">
        <v>258</v>
      </c>
      <c r="AU117" s="151" t="s">
        <v>81</v>
      </c>
      <c r="AV117" s="12" t="s">
        <v>81</v>
      </c>
      <c r="AW117" s="12" t="s">
        <v>32</v>
      </c>
      <c r="AX117" s="12" t="s">
        <v>71</v>
      </c>
      <c r="AY117" s="151" t="s">
        <v>134</v>
      </c>
    </row>
    <row r="118" spans="2:65" s="12" customFormat="1">
      <c r="B118" s="150"/>
      <c r="D118" s="145" t="s">
        <v>258</v>
      </c>
      <c r="E118" s="151" t="s">
        <v>3</v>
      </c>
      <c r="F118" s="152" t="s">
        <v>579</v>
      </c>
      <c r="H118" s="153">
        <v>81.097999999999999</v>
      </c>
      <c r="I118" s="154"/>
      <c r="L118" s="150"/>
      <c r="M118" s="155"/>
      <c r="T118" s="156"/>
      <c r="AT118" s="151" t="s">
        <v>258</v>
      </c>
      <c r="AU118" s="151" t="s">
        <v>81</v>
      </c>
      <c r="AV118" s="12" t="s">
        <v>81</v>
      </c>
      <c r="AW118" s="12" t="s">
        <v>32</v>
      </c>
      <c r="AX118" s="12" t="s">
        <v>71</v>
      </c>
      <c r="AY118" s="151" t="s">
        <v>134</v>
      </c>
    </row>
    <row r="119" spans="2:65" s="13" customFormat="1">
      <c r="B119" s="157"/>
      <c r="D119" s="145" t="s">
        <v>258</v>
      </c>
      <c r="E119" s="158" t="s">
        <v>3</v>
      </c>
      <c r="F119" s="159" t="s">
        <v>291</v>
      </c>
      <c r="H119" s="160">
        <v>112.994</v>
      </c>
      <c r="I119" s="161"/>
      <c r="L119" s="157"/>
      <c r="M119" s="162"/>
      <c r="T119" s="163"/>
      <c r="AT119" s="158" t="s">
        <v>258</v>
      </c>
      <c r="AU119" s="158" t="s">
        <v>81</v>
      </c>
      <c r="AV119" s="13" t="s">
        <v>157</v>
      </c>
      <c r="AW119" s="13" t="s">
        <v>32</v>
      </c>
      <c r="AX119" s="13" t="s">
        <v>79</v>
      </c>
      <c r="AY119" s="158" t="s">
        <v>134</v>
      </c>
    </row>
    <row r="120" spans="2:65" s="12" customFormat="1">
      <c r="B120" s="150"/>
      <c r="D120" s="145" t="s">
        <v>258</v>
      </c>
      <c r="F120" s="152" t="s">
        <v>581</v>
      </c>
      <c r="H120" s="153">
        <v>1129.94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4</v>
      </c>
      <c r="AX120" s="12" t="s">
        <v>79</v>
      </c>
      <c r="AY120" s="151" t="s">
        <v>134</v>
      </c>
    </row>
    <row r="121" spans="2:65" s="1" customFormat="1" ht="24.2" customHeight="1">
      <c r="B121" s="127"/>
      <c r="C121" s="128" t="s">
        <v>167</v>
      </c>
      <c r="D121" s="128" t="s">
        <v>137</v>
      </c>
      <c r="E121" s="129" t="s">
        <v>307</v>
      </c>
      <c r="F121" s="130" t="s">
        <v>308</v>
      </c>
      <c r="G121" s="131" t="s">
        <v>286</v>
      </c>
      <c r="H121" s="132">
        <v>112.994</v>
      </c>
      <c r="I121" s="133"/>
      <c r="J121" s="134">
        <f>ROUND(I121*H121,2)</f>
        <v>0</v>
      </c>
      <c r="K121" s="130" t="s">
        <v>141</v>
      </c>
      <c r="L121" s="32"/>
      <c r="M121" s="135" t="s">
        <v>3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157</v>
      </c>
      <c r="AT121" s="139" t="s">
        <v>137</v>
      </c>
      <c r="AU121" s="139" t="s">
        <v>81</v>
      </c>
      <c r="AY121" s="17" t="s">
        <v>134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79</v>
      </c>
      <c r="BK121" s="140">
        <f>ROUND(I121*H121,2)</f>
        <v>0</v>
      </c>
      <c r="BL121" s="17" t="s">
        <v>157</v>
      </c>
      <c r="BM121" s="139" t="s">
        <v>582</v>
      </c>
    </row>
    <row r="122" spans="2:65" s="1" customFormat="1">
      <c r="B122" s="32"/>
      <c r="D122" s="141" t="s">
        <v>144</v>
      </c>
      <c r="F122" s="142" t="s">
        <v>310</v>
      </c>
      <c r="I122" s="143"/>
      <c r="L122" s="32"/>
      <c r="M122" s="144"/>
      <c r="T122" s="53"/>
      <c r="AT122" s="17" t="s">
        <v>144</v>
      </c>
      <c r="AU122" s="17" t="s">
        <v>81</v>
      </c>
    </row>
    <row r="123" spans="2:65" s="12" customFormat="1">
      <c r="B123" s="150"/>
      <c r="D123" s="145" t="s">
        <v>258</v>
      </c>
      <c r="E123" s="151" t="s">
        <v>3</v>
      </c>
      <c r="F123" s="152" t="s">
        <v>577</v>
      </c>
      <c r="H123" s="153">
        <v>11.478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71</v>
      </c>
      <c r="AY123" s="151" t="s">
        <v>134</v>
      </c>
    </row>
    <row r="124" spans="2:65" s="12" customFormat="1">
      <c r="B124" s="150"/>
      <c r="D124" s="145" t="s">
        <v>258</v>
      </c>
      <c r="E124" s="151" t="s">
        <v>3</v>
      </c>
      <c r="F124" s="152" t="s">
        <v>578</v>
      </c>
      <c r="H124" s="153">
        <v>20.417999999999999</v>
      </c>
      <c r="I124" s="154"/>
      <c r="L124" s="150"/>
      <c r="M124" s="155"/>
      <c r="T124" s="156"/>
      <c r="AT124" s="151" t="s">
        <v>258</v>
      </c>
      <c r="AU124" s="151" t="s">
        <v>81</v>
      </c>
      <c r="AV124" s="12" t="s">
        <v>81</v>
      </c>
      <c r="AW124" s="12" t="s">
        <v>32</v>
      </c>
      <c r="AX124" s="12" t="s">
        <v>71</v>
      </c>
      <c r="AY124" s="151" t="s">
        <v>134</v>
      </c>
    </row>
    <row r="125" spans="2:65" s="12" customFormat="1">
      <c r="B125" s="150"/>
      <c r="D125" s="145" t="s">
        <v>258</v>
      </c>
      <c r="E125" s="151" t="s">
        <v>3</v>
      </c>
      <c r="F125" s="152" t="s">
        <v>579</v>
      </c>
      <c r="H125" s="153">
        <v>81.097999999999999</v>
      </c>
      <c r="I125" s="154"/>
      <c r="L125" s="150"/>
      <c r="M125" s="155"/>
      <c r="T125" s="156"/>
      <c r="AT125" s="151" t="s">
        <v>258</v>
      </c>
      <c r="AU125" s="151" t="s">
        <v>81</v>
      </c>
      <c r="AV125" s="12" t="s">
        <v>81</v>
      </c>
      <c r="AW125" s="12" t="s">
        <v>32</v>
      </c>
      <c r="AX125" s="12" t="s">
        <v>71</v>
      </c>
      <c r="AY125" s="151" t="s">
        <v>134</v>
      </c>
    </row>
    <row r="126" spans="2:65" s="13" customFormat="1">
      <c r="B126" s="157"/>
      <c r="D126" s="145" t="s">
        <v>258</v>
      </c>
      <c r="E126" s="158" t="s">
        <v>3</v>
      </c>
      <c r="F126" s="159" t="s">
        <v>291</v>
      </c>
      <c r="H126" s="160">
        <v>112.994</v>
      </c>
      <c r="I126" s="161"/>
      <c r="L126" s="157"/>
      <c r="M126" s="162"/>
      <c r="T126" s="163"/>
      <c r="AT126" s="158" t="s">
        <v>258</v>
      </c>
      <c r="AU126" s="158" t="s">
        <v>81</v>
      </c>
      <c r="AV126" s="13" t="s">
        <v>157</v>
      </c>
      <c r="AW126" s="13" t="s">
        <v>32</v>
      </c>
      <c r="AX126" s="13" t="s">
        <v>79</v>
      </c>
      <c r="AY126" s="158" t="s">
        <v>134</v>
      </c>
    </row>
    <row r="127" spans="2:65" s="1" customFormat="1" ht="24.2" customHeight="1">
      <c r="B127" s="127"/>
      <c r="C127" s="128" t="s">
        <v>172</v>
      </c>
      <c r="D127" s="128" t="s">
        <v>137</v>
      </c>
      <c r="E127" s="129" t="s">
        <v>311</v>
      </c>
      <c r="F127" s="130" t="s">
        <v>312</v>
      </c>
      <c r="G127" s="131" t="s">
        <v>313</v>
      </c>
      <c r="H127" s="132">
        <v>203.38900000000001</v>
      </c>
      <c r="I127" s="133"/>
      <c r="J127" s="134">
        <f>ROUND(I127*H127,2)</f>
        <v>0</v>
      </c>
      <c r="K127" s="130" t="s">
        <v>141</v>
      </c>
      <c r="L127" s="32"/>
      <c r="M127" s="135" t="s">
        <v>3</v>
      </c>
      <c r="N127" s="13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157</v>
      </c>
      <c r="AT127" s="139" t="s">
        <v>137</v>
      </c>
      <c r="AU127" s="139" t="s">
        <v>81</v>
      </c>
      <c r="AY127" s="17" t="s">
        <v>134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79</v>
      </c>
      <c r="BK127" s="140">
        <f>ROUND(I127*H127,2)</f>
        <v>0</v>
      </c>
      <c r="BL127" s="17" t="s">
        <v>157</v>
      </c>
      <c r="BM127" s="139" t="s">
        <v>583</v>
      </c>
    </row>
    <row r="128" spans="2:65" s="1" customFormat="1">
      <c r="B128" s="32"/>
      <c r="D128" s="141" t="s">
        <v>144</v>
      </c>
      <c r="F128" s="142" t="s">
        <v>315</v>
      </c>
      <c r="I128" s="143"/>
      <c r="L128" s="32"/>
      <c r="M128" s="144"/>
      <c r="T128" s="53"/>
      <c r="AT128" s="17" t="s">
        <v>144</v>
      </c>
      <c r="AU128" s="17" t="s">
        <v>81</v>
      </c>
    </row>
    <row r="129" spans="2:65" s="12" customFormat="1">
      <c r="B129" s="150"/>
      <c r="D129" s="145" t="s">
        <v>258</v>
      </c>
      <c r="E129" s="151" t="s">
        <v>3</v>
      </c>
      <c r="F129" s="152" t="s">
        <v>584</v>
      </c>
      <c r="H129" s="153">
        <v>203.38900000000001</v>
      </c>
      <c r="I129" s="154"/>
      <c r="L129" s="150"/>
      <c r="M129" s="155"/>
      <c r="T129" s="156"/>
      <c r="AT129" s="151" t="s">
        <v>258</v>
      </c>
      <c r="AU129" s="151" t="s">
        <v>81</v>
      </c>
      <c r="AV129" s="12" t="s">
        <v>81</v>
      </c>
      <c r="AW129" s="12" t="s">
        <v>32</v>
      </c>
      <c r="AX129" s="12" t="s">
        <v>79</v>
      </c>
      <c r="AY129" s="151" t="s">
        <v>134</v>
      </c>
    </row>
    <row r="130" spans="2:65" s="1" customFormat="1" ht="24.2" customHeight="1">
      <c r="B130" s="127"/>
      <c r="C130" s="128" t="s">
        <v>179</v>
      </c>
      <c r="D130" s="128" t="s">
        <v>137</v>
      </c>
      <c r="E130" s="129" t="s">
        <v>317</v>
      </c>
      <c r="F130" s="130" t="s">
        <v>318</v>
      </c>
      <c r="G130" s="131" t="s">
        <v>286</v>
      </c>
      <c r="H130" s="132">
        <v>112.994</v>
      </c>
      <c r="I130" s="133"/>
      <c r="J130" s="134">
        <f>ROUND(I130*H130,2)</f>
        <v>0</v>
      </c>
      <c r="K130" s="130" t="s">
        <v>141</v>
      </c>
      <c r="L130" s="32"/>
      <c r="M130" s="135" t="s">
        <v>3</v>
      </c>
      <c r="N130" s="136" t="s">
        <v>42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157</v>
      </c>
      <c r="AT130" s="139" t="s">
        <v>137</v>
      </c>
      <c r="AU130" s="139" t="s">
        <v>81</v>
      </c>
      <c r="AY130" s="17" t="s">
        <v>134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79</v>
      </c>
      <c r="BK130" s="140">
        <f>ROUND(I130*H130,2)</f>
        <v>0</v>
      </c>
      <c r="BL130" s="17" t="s">
        <v>157</v>
      </c>
      <c r="BM130" s="139" t="s">
        <v>585</v>
      </c>
    </row>
    <row r="131" spans="2:65" s="1" customFormat="1">
      <c r="B131" s="32"/>
      <c r="D131" s="141" t="s">
        <v>144</v>
      </c>
      <c r="F131" s="142" t="s">
        <v>320</v>
      </c>
      <c r="I131" s="143"/>
      <c r="L131" s="32"/>
      <c r="M131" s="144"/>
      <c r="T131" s="53"/>
      <c r="AT131" s="17" t="s">
        <v>144</v>
      </c>
      <c r="AU131" s="17" t="s">
        <v>81</v>
      </c>
    </row>
    <row r="132" spans="2:65" s="12" customFormat="1">
      <c r="B132" s="150"/>
      <c r="D132" s="145" t="s">
        <v>258</v>
      </c>
      <c r="E132" s="151" t="s">
        <v>3</v>
      </c>
      <c r="F132" s="152" t="s">
        <v>577</v>
      </c>
      <c r="H132" s="153">
        <v>11.478</v>
      </c>
      <c r="I132" s="154"/>
      <c r="L132" s="150"/>
      <c r="M132" s="155"/>
      <c r="T132" s="156"/>
      <c r="AT132" s="151" t="s">
        <v>258</v>
      </c>
      <c r="AU132" s="151" t="s">
        <v>81</v>
      </c>
      <c r="AV132" s="12" t="s">
        <v>81</v>
      </c>
      <c r="AW132" s="12" t="s">
        <v>32</v>
      </c>
      <c r="AX132" s="12" t="s">
        <v>71</v>
      </c>
      <c r="AY132" s="151" t="s">
        <v>134</v>
      </c>
    </row>
    <row r="133" spans="2:65" s="12" customFormat="1">
      <c r="B133" s="150"/>
      <c r="D133" s="145" t="s">
        <v>258</v>
      </c>
      <c r="E133" s="151" t="s">
        <v>3</v>
      </c>
      <c r="F133" s="152" t="s">
        <v>578</v>
      </c>
      <c r="H133" s="153">
        <v>20.417999999999999</v>
      </c>
      <c r="I133" s="154"/>
      <c r="L133" s="150"/>
      <c r="M133" s="155"/>
      <c r="T133" s="156"/>
      <c r="AT133" s="151" t="s">
        <v>258</v>
      </c>
      <c r="AU133" s="151" t="s">
        <v>81</v>
      </c>
      <c r="AV133" s="12" t="s">
        <v>81</v>
      </c>
      <c r="AW133" s="12" t="s">
        <v>32</v>
      </c>
      <c r="AX133" s="12" t="s">
        <v>71</v>
      </c>
      <c r="AY133" s="151" t="s">
        <v>134</v>
      </c>
    </row>
    <row r="134" spans="2:65" s="12" customFormat="1">
      <c r="B134" s="150"/>
      <c r="D134" s="145" t="s">
        <v>258</v>
      </c>
      <c r="E134" s="151" t="s">
        <v>3</v>
      </c>
      <c r="F134" s="152" t="s">
        <v>579</v>
      </c>
      <c r="H134" s="153">
        <v>81.097999999999999</v>
      </c>
      <c r="I134" s="154"/>
      <c r="L134" s="150"/>
      <c r="M134" s="155"/>
      <c r="T134" s="156"/>
      <c r="AT134" s="151" t="s">
        <v>258</v>
      </c>
      <c r="AU134" s="151" t="s">
        <v>81</v>
      </c>
      <c r="AV134" s="12" t="s">
        <v>81</v>
      </c>
      <c r="AW134" s="12" t="s">
        <v>32</v>
      </c>
      <c r="AX134" s="12" t="s">
        <v>71</v>
      </c>
      <c r="AY134" s="151" t="s">
        <v>134</v>
      </c>
    </row>
    <row r="135" spans="2:65" s="13" customFormat="1">
      <c r="B135" s="157"/>
      <c r="D135" s="145" t="s">
        <v>258</v>
      </c>
      <c r="E135" s="158" t="s">
        <v>3</v>
      </c>
      <c r="F135" s="159" t="s">
        <v>291</v>
      </c>
      <c r="H135" s="160">
        <v>112.994</v>
      </c>
      <c r="I135" s="161"/>
      <c r="L135" s="157"/>
      <c r="M135" s="162"/>
      <c r="T135" s="163"/>
      <c r="AT135" s="158" t="s">
        <v>258</v>
      </c>
      <c r="AU135" s="158" t="s">
        <v>81</v>
      </c>
      <c r="AV135" s="13" t="s">
        <v>157</v>
      </c>
      <c r="AW135" s="13" t="s">
        <v>32</v>
      </c>
      <c r="AX135" s="13" t="s">
        <v>79</v>
      </c>
      <c r="AY135" s="158" t="s">
        <v>134</v>
      </c>
    </row>
    <row r="136" spans="2:65" s="1" customFormat="1" ht="24.2" customHeight="1">
      <c r="B136" s="127"/>
      <c r="C136" s="128" t="s">
        <v>185</v>
      </c>
      <c r="D136" s="128" t="s">
        <v>137</v>
      </c>
      <c r="E136" s="129" t="s">
        <v>586</v>
      </c>
      <c r="F136" s="130" t="s">
        <v>587</v>
      </c>
      <c r="G136" s="131" t="s">
        <v>255</v>
      </c>
      <c r="H136" s="132">
        <v>18.86</v>
      </c>
      <c r="I136" s="133"/>
      <c r="J136" s="134">
        <f>ROUND(I136*H136,2)</f>
        <v>0</v>
      </c>
      <c r="K136" s="130" t="s">
        <v>141</v>
      </c>
      <c r="L136" s="32"/>
      <c r="M136" s="135" t="s">
        <v>3</v>
      </c>
      <c r="N136" s="136" t="s">
        <v>42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157</v>
      </c>
      <c r="AT136" s="139" t="s">
        <v>137</v>
      </c>
      <c r="AU136" s="139" t="s">
        <v>81</v>
      </c>
      <c r="AY136" s="17" t="s">
        <v>134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79</v>
      </c>
      <c r="BK136" s="140">
        <f>ROUND(I136*H136,2)</f>
        <v>0</v>
      </c>
      <c r="BL136" s="17" t="s">
        <v>157</v>
      </c>
      <c r="BM136" s="139" t="s">
        <v>588</v>
      </c>
    </row>
    <row r="137" spans="2:65" s="1" customFormat="1">
      <c r="B137" s="32"/>
      <c r="D137" s="141" t="s">
        <v>144</v>
      </c>
      <c r="F137" s="142" t="s">
        <v>589</v>
      </c>
      <c r="I137" s="143"/>
      <c r="L137" s="32"/>
      <c r="M137" s="144"/>
      <c r="T137" s="53"/>
      <c r="AT137" s="17" t="s">
        <v>144</v>
      </c>
      <c r="AU137" s="17" t="s">
        <v>81</v>
      </c>
    </row>
    <row r="138" spans="2:65" s="12" customFormat="1">
      <c r="B138" s="150"/>
      <c r="D138" s="145" t="s">
        <v>258</v>
      </c>
      <c r="E138" s="151" t="s">
        <v>3</v>
      </c>
      <c r="F138" s="152" t="s">
        <v>590</v>
      </c>
      <c r="H138" s="153">
        <v>18.86</v>
      </c>
      <c r="I138" s="154"/>
      <c r="L138" s="150"/>
      <c r="M138" s="155"/>
      <c r="T138" s="156"/>
      <c r="AT138" s="151" t="s">
        <v>258</v>
      </c>
      <c r="AU138" s="151" t="s">
        <v>81</v>
      </c>
      <c r="AV138" s="12" t="s">
        <v>81</v>
      </c>
      <c r="AW138" s="12" t="s">
        <v>32</v>
      </c>
      <c r="AX138" s="12" t="s">
        <v>79</v>
      </c>
      <c r="AY138" s="151" t="s">
        <v>134</v>
      </c>
    </row>
    <row r="139" spans="2:65" s="1" customFormat="1" ht="24.2" customHeight="1">
      <c r="B139" s="127"/>
      <c r="C139" s="128" t="s">
        <v>190</v>
      </c>
      <c r="D139" s="128" t="s">
        <v>137</v>
      </c>
      <c r="E139" s="129" t="s">
        <v>591</v>
      </c>
      <c r="F139" s="130" t="s">
        <v>592</v>
      </c>
      <c r="G139" s="131" t="s">
        <v>255</v>
      </c>
      <c r="H139" s="132">
        <v>18.86</v>
      </c>
      <c r="I139" s="133"/>
      <c r="J139" s="134">
        <f>ROUND(I139*H139,2)</f>
        <v>0</v>
      </c>
      <c r="K139" s="130" t="s">
        <v>141</v>
      </c>
      <c r="L139" s="32"/>
      <c r="M139" s="135" t="s">
        <v>3</v>
      </c>
      <c r="N139" s="136" t="s">
        <v>42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157</v>
      </c>
      <c r="AT139" s="139" t="s">
        <v>137</v>
      </c>
      <c r="AU139" s="139" t="s">
        <v>81</v>
      </c>
      <c r="AY139" s="17" t="s">
        <v>134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79</v>
      </c>
      <c r="BK139" s="140">
        <f>ROUND(I139*H139,2)</f>
        <v>0</v>
      </c>
      <c r="BL139" s="17" t="s">
        <v>157</v>
      </c>
      <c r="BM139" s="139" t="s">
        <v>593</v>
      </c>
    </row>
    <row r="140" spans="2:65" s="1" customFormat="1">
      <c r="B140" s="32"/>
      <c r="D140" s="141" t="s">
        <v>144</v>
      </c>
      <c r="F140" s="142" t="s">
        <v>594</v>
      </c>
      <c r="I140" s="143"/>
      <c r="L140" s="32"/>
      <c r="M140" s="144"/>
      <c r="T140" s="53"/>
      <c r="AT140" s="17" t="s">
        <v>144</v>
      </c>
      <c r="AU140" s="17" t="s">
        <v>81</v>
      </c>
    </row>
    <row r="141" spans="2:65" s="12" customFormat="1">
      <c r="B141" s="150"/>
      <c r="D141" s="145" t="s">
        <v>258</v>
      </c>
      <c r="E141" s="151" t="s">
        <v>3</v>
      </c>
      <c r="F141" s="152" t="s">
        <v>590</v>
      </c>
      <c r="H141" s="153">
        <v>18.86</v>
      </c>
      <c r="I141" s="154"/>
      <c r="L141" s="150"/>
      <c r="M141" s="155"/>
      <c r="T141" s="156"/>
      <c r="AT141" s="151" t="s">
        <v>258</v>
      </c>
      <c r="AU141" s="151" t="s">
        <v>81</v>
      </c>
      <c r="AV141" s="12" t="s">
        <v>81</v>
      </c>
      <c r="AW141" s="12" t="s">
        <v>32</v>
      </c>
      <c r="AX141" s="12" t="s">
        <v>79</v>
      </c>
      <c r="AY141" s="151" t="s">
        <v>134</v>
      </c>
    </row>
    <row r="142" spans="2:65" s="1" customFormat="1" ht="16.5" customHeight="1">
      <c r="B142" s="127"/>
      <c r="C142" s="167" t="s">
        <v>195</v>
      </c>
      <c r="D142" s="167" t="s">
        <v>595</v>
      </c>
      <c r="E142" s="168" t="s">
        <v>596</v>
      </c>
      <c r="F142" s="169" t="s">
        <v>597</v>
      </c>
      <c r="G142" s="170" t="s">
        <v>598</v>
      </c>
      <c r="H142" s="171">
        <v>0.377</v>
      </c>
      <c r="I142" s="172"/>
      <c r="J142" s="173">
        <f>ROUND(I142*H142,2)</f>
        <v>0</v>
      </c>
      <c r="K142" s="169" t="s">
        <v>141</v>
      </c>
      <c r="L142" s="174"/>
      <c r="M142" s="175" t="s">
        <v>3</v>
      </c>
      <c r="N142" s="176" t="s">
        <v>42</v>
      </c>
      <c r="P142" s="137">
        <f>O142*H142</f>
        <v>0</v>
      </c>
      <c r="Q142" s="137">
        <v>1E-3</v>
      </c>
      <c r="R142" s="137">
        <f>Q142*H142</f>
        <v>3.77E-4</v>
      </c>
      <c r="S142" s="137">
        <v>0</v>
      </c>
      <c r="T142" s="138">
        <f>S142*H142</f>
        <v>0</v>
      </c>
      <c r="AR142" s="139" t="s">
        <v>179</v>
      </c>
      <c r="AT142" s="139" t="s">
        <v>595</v>
      </c>
      <c r="AU142" s="139" t="s">
        <v>81</v>
      </c>
      <c r="AY142" s="17" t="s">
        <v>134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79</v>
      </c>
      <c r="BK142" s="140">
        <f>ROUND(I142*H142,2)</f>
        <v>0</v>
      </c>
      <c r="BL142" s="17" t="s">
        <v>157</v>
      </c>
      <c r="BM142" s="139" t="s">
        <v>599</v>
      </c>
    </row>
    <row r="143" spans="2:65" s="12" customFormat="1">
      <c r="B143" s="150"/>
      <c r="D143" s="145" t="s">
        <v>258</v>
      </c>
      <c r="F143" s="152" t="s">
        <v>600</v>
      </c>
      <c r="H143" s="153">
        <v>0.377</v>
      </c>
      <c r="I143" s="154"/>
      <c r="L143" s="150"/>
      <c r="M143" s="155"/>
      <c r="T143" s="156"/>
      <c r="AT143" s="151" t="s">
        <v>258</v>
      </c>
      <c r="AU143" s="151" t="s">
        <v>81</v>
      </c>
      <c r="AV143" s="12" t="s">
        <v>81</v>
      </c>
      <c r="AW143" s="12" t="s">
        <v>4</v>
      </c>
      <c r="AX143" s="12" t="s">
        <v>79</v>
      </c>
      <c r="AY143" s="151" t="s">
        <v>134</v>
      </c>
    </row>
    <row r="144" spans="2:65" s="1" customFormat="1" ht="21.75" customHeight="1">
      <c r="B144" s="127"/>
      <c r="C144" s="128" t="s">
        <v>9</v>
      </c>
      <c r="D144" s="128" t="s">
        <v>137</v>
      </c>
      <c r="E144" s="129" t="s">
        <v>601</v>
      </c>
      <c r="F144" s="130" t="s">
        <v>602</v>
      </c>
      <c r="G144" s="131" t="s">
        <v>255</v>
      </c>
      <c r="H144" s="132">
        <v>1322.4</v>
      </c>
      <c r="I144" s="133"/>
      <c r="J144" s="134">
        <f>ROUND(I144*H144,2)</f>
        <v>0</v>
      </c>
      <c r="K144" s="130" t="s">
        <v>141</v>
      </c>
      <c r="L144" s="32"/>
      <c r="M144" s="135" t="s">
        <v>3</v>
      </c>
      <c r="N144" s="136" t="s">
        <v>42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157</v>
      </c>
      <c r="AT144" s="139" t="s">
        <v>137</v>
      </c>
      <c r="AU144" s="139" t="s">
        <v>81</v>
      </c>
      <c r="AY144" s="17" t="s">
        <v>134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79</v>
      </c>
      <c r="BK144" s="140">
        <f>ROUND(I144*H144,2)</f>
        <v>0</v>
      </c>
      <c r="BL144" s="17" t="s">
        <v>157</v>
      </c>
      <c r="BM144" s="139" t="s">
        <v>603</v>
      </c>
    </row>
    <row r="145" spans="2:65" s="1" customFormat="1">
      <c r="B145" s="32"/>
      <c r="D145" s="141" t="s">
        <v>144</v>
      </c>
      <c r="F145" s="142" t="s">
        <v>604</v>
      </c>
      <c r="I145" s="143"/>
      <c r="L145" s="32"/>
      <c r="M145" s="144"/>
      <c r="T145" s="53"/>
      <c r="AT145" s="17" t="s">
        <v>144</v>
      </c>
      <c r="AU145" s="17" t="s">
        <v>81</v>
      </c>
    </row>
    <row r="146" spans="2:65" s="12" customFormat="1">
      <c r="B146" s="150"/>
      <c r="D146" s="145" t="s">
        <v>258</v>
      </c>
      <c r="E146" s="151" t="s">
        <v>3</v>
      </c>
      <c r="F146" s="152" t="s">
        <v>605</v>
      </c>
      <c r="H146" s="153">
        <v>1322.4</v>
      </c>
      <c r="I146" s="154"/>
      <c r="L146" s="150"/>
      <c r="M146" s="155"/>
      <c r="T146" s="156"/>
      <c r="AT146" s="151" t="s">
        <v>258</v>
      </c>
      <c r="AU146" s="151" t="s">
        <v>81</v>
      </c>
      <c r="AV146" s="12" t="s">
        <v>81</v>
      </c>
      <c r="AW146" s="12" t="s">
        <v>32</v>
      </c>
      <c r="AX146" s="12" t="s">
        <v>71</v>
      </c>
      <c r="AY146" s="151" t="s">
        <v>134</v>
      </c>
    </row>
    <row r="147" spans="2:65" s="13" customFormat="1">
      <c r="B147" s="157"/>
      <c r="D147" s="145" t="s">
        <v>258</v>
      </c>
      <c r="E147" s="158" t="s">
        <v>3</v>
      </c>
      <c r="F147" s="159" t="s">
        <v>291</v>
      </c>
      <c r="H147" s="160">
        <v>1322.4</v>
      </c>
      <c r="I147" s="161"/>
      <c r="L147" s="157"/>
      <c r="M147" s="162"/>
      <c r="T147" s="163"/>
      <c r="AT147" s="158" t="s">
        <v>258</v>
      </c>
      <c r="AU147" s="158" t="s">
        <v>81</v>
      </c>
      <c r="AV147" s="13" t="s">
        <v>157</v>
      </c>
      <c r="AW147" s="13" t="s">
        <v>32</v>
      </c>
      <c r="AX147" s="13" t="s">
        <v>79</v>
      </c>
      <c r="AY147" s="158" t="s">
        <v>134</v>
      </c>
    </row>
    <row r="148" spans="2:65" s="11" customFormat="1" ht="22.9" customHeight="1">
      <c r="B148" s="115"/>
      <c r="D148" s="116" t="s">
        <v>70</v>
      </c>
      <c r="E148" s="125" t="s">
        <v>81</v>
      </c>
      <c r="F148" s="125" t="s">
        <v>606</v>
      </c>
      <c r="I148" s="118"/>
      <c r="J148" s="126">
        <f>BK148</f>
        <v>0</v>
      </c>
      <c r="L148" s="115"/>
      <c r="M148" s="120"/>
      <c r="P148" s="121">
        <f>SUM(P149:P173)</f>
        <v>0</v>
      </c>
      <c r="R148" s="121">
        <f>SUM(R149:R173)</f>
        <v>11.693207279999998</v>
      </c>
      <c r="T148" s="122">
        <f>SUM(T149:T173)</f>
        <v>0</v>
      </c>
      <c r="AR148" s="116" t="s">
        <v>79</v>
      </c>
      <c r="AT148" s="123" t="s">
        <v>70</v>
      </c>
      <c r="AU148" s="123" t="s">
        <v>79</v>
      </c>
      <c r="AY148" s="116" t="s">
        <v>134</v>
      </c>
      <c r="BK148" s="124">
        <f>SUM(BK149:BK173)</f>
        <v>0</v>
      </c>
    </row>
    <row r="149" spans="2:65" s="1" customFormat="1" ht="16.5" customHeight="1">
      <c r="B149" s="127"/>
      <c r="C149" s="128" t="s">
        <v>207</v>
      </c>
      <c r="D149" s="128" t="s">
        <v>137</v>
      </c>
      <c r="E149" s="129" t="s">
        <v>607</v>
      </c>
      <c r="F149" s="130" t="s">
        <v>608</v>
      </c>
      <c r="G149" s="131" t="s">
        <v>286</v>
      </c>
      <c r="H149" s="132">
        <v>5.0279999999999996</v>
      </c>
      <c r="I149" s="133"/>
      <c r="J149" s="134">
        <f>ROUND(I149*H149,2)</f>
        <v>0</v>
      </c>
      <c r="K149" s="130" t="s">
        <v>141</v>
      </c>
      <c r="L149" s="32"/>
      <c r="M149" s="135" t="s">
        <v>3</v>
      </c>
      <c r="N149" s="136" t="s">
        <v>42</v>
      </c>
      <c r="P149" s="137">
        <f>O149*H149</f>
        <v>0</v>
      </c>
      <c r="Q149" s="137">
        <v>2.3010199999999998</v>
      </c>
      <c r="R149" s="137">
        <f>Q149*H149</f>
        <v>11.569528559999998</v>
      </c>
      <c r="S149" s="137">
        <v>0</v>
      </c>
      <c r="T149" s="138">
        <f>S149*H149</f>
        <v>0</v>
      </c>
      <c r="AR149" s="139" t="s">
        <v>157</v>
      </c>
      <c r="AT149" s="139" t="s">
        <v>137</v>
      </c>
      <c r="AU149" s="139" t="s">
        <v>81</v>
      </c>
      <c r="AY149" s="17" t="s">
        <v>134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79</v>
      </c>
      <c r="BK149" s="140">
        <f>ROUND(I149*H149,2)</f>
        <v>0</v>
      </c>
      <c r="BL149" s="17" t="s">
        <v>157</v>
      </c>
      <c r="BM149" s="139" t="s">
        <v>609</v>
      </c>
    </row>
    <row r="150" spans="2:65" s="1" customFormat="1">
      <c r="B150" s="32"/>
      <c r="D150" s="141" t="s">
        <v>144</v>
      </c>
      <c r="F150" s="142" t="s">
        <v>610</v>
      </c>
      <c r="I150" s="143"/>
      <c r="L150" s="32"/>
      <c r="M150" s="144"/>
      <c r="T150" s="53"/>
      <c r="AT150" s="17" t="s">
        <v>144</v>
      </c>
      <c r="AU150" s="17" t="s">
        <v>81</v>
      </c>
    </row>
    <row r="151" spans="2:65" s="12" customFormat="1">
      <c r="B151" s="150"/>
      <c r="D151" s="145" t="s">
        <v>258</v>
      </c>
      <c r="E151" s="151" t="s">
        <v>3</v>
      </c>
      <c r="F151" s="152" t="s">
        <v>561</v>
      </c>
      <c r="H151" s="153">
        <v>0.69099999999999995</v>
      </c>
      <c r="I151" s="154"/>
      <c r="L151" s="150"/>
      <c r="M151" s="155"/>
      <c r="T151" s="156"/>
      <c r="AT151" s="151" t="s">
        <v>258</v>
      </c>
      <c r="AU151" s="151" t="s">
        <v>81</v>
      </c>
      <c r="AV151" s="12" t="s">
        <v>81</v>
      </c>
      <c r="AW151" s="12" t="s">
        <v>32</v>
      </c>
      <c r="AX151" s="12" t="s">
        <v>71</v>
      </c>
      <c r="AY151" s="151" t="s">
        <v>134</v>
      </c>
    </row>
    <row r="152" spans="2:65" s="12" customFormat="1">
      <c r="B152" s="150"/>
      <c r="D152" s="145" t="s">
        <v>258</v>
      </c>
      <c r="E152" s="151" t="s">
        <v>3</v>
      </c>
      <c r="F152" s="152" t="s">
        <v>562</v>
      </c>
      <c r="H152" s="153">
        <v>2.88</v>
      </c>
      <c r="I152" s="154"/>
      <c r="L152" s="150"/>
      <c r="M152" s="155"/>
      <c r="T152" s="156"/>
      <c r="AT152" s="151" t="s">
        <v>258</v>
      </c>
      <c r="AU152" s="151" t="s">
        <v>81</v>
      </c>
      <c r="AV152" s="12" t="s">
        <v>81</v>
      </c>
      <c r="AW152" s="12" t="s">
        <v>32</v>
      </c>
      <c r="AX152" s="12" t="s">
        <v>71</v>
      </c>
      <c r="AY152" s="151" t="s">
        <v>134</v>
      </c>
    </row>
    <row r="153" spans="2:65" s="12" customFormat="1">
      <c r="B153" s="150"/>
      <c r="D153" s="145" t="s">
        <v>258</v>
      </c>
      <c r="E153" s="151" t="s">
        <v>3</v>
      </c>
      <c r="F153" s="152" t="s">
        <v>563</v>
      </c>
      <c r="H153" s="153">
        <v>0.55700000000000005</v>
      </c>
      <c r="I153" s="154"/>
      <c r="L153" s="150"/>
      <c r="M153" s="155"/>
      <c r="T153" s="156"/>
      <c r="AT153" s="151" t="s">
        <v>258</v>
      </c>
      <c r="AU153" s="151" t="s">
        <v>81</v>
      </c>
      <c r="AV153" s="12" t="s">
        <v>81</v>
      </c>
      <c r="AW153" s="12" t="s">
        <v>32</v>
      </c>
      <c r="AX153" s="12" t="s">
        <v>71</v>
      </c>
      <c r="AY153" s="151" t="s">
        <v>134</v>
      </c>
    </row>
    <row r="154" spans="2:65" s="12" customFormat="1">
      <c r="B154" s="150"/>
      <c r="D154" s="145" t="s">
        <v>258</v>
      </c>
      <c r="E154" s="151" t="s">
        <v>3</v>
      </c>
      <c r="F154" s="152" t="s">
        <v>564</v>
      </c>
      <c r="H154" s="153">
        <v>0.9</v>
      </c>
      <c r="I154" s="154"/>
      <c r="L154" s="150"/>
      <c r="M154" s="155"/>
      <c r="T154" s="156"/>
      <c r="AT154" s="151" t="s">
        <v>258</v>
      </c>
      <c r="AU154" s="151" t="s">
        <v>81</v>
      </c>
      <c r="AV154" s="12" t="s">
        <v>81</v>
      </c>
      <c r="AW154" s="12" t="s">
        <v>32</v>
      </c>
      <c r="AX154" s="12" t="s">
        <v>71</v>
      </c>
      <c r="AY154" s="151" t="s">
        <v>134</v>
      </c>
    </row>
    <row r="155" spans="2:65" s="13" customFormat="1">
      <c r="B155" s="157"/>
      <c r="D155" s="145" t="s">
        <v>258</v>
      </c>
      <c r="E155" s="158" t="s">
        <v>3</v>
      </c>
      <c r="F155" s="159" t="s">
        <v>291</v>
      </c>
      <c r="H155" s="160">
        <v>5.0280000000000005</v>
      </c>
      <c r="I155" s="161"/>
      <c r="L155" s="157"/>
      <c r="M155" s="162"/>
      <c r="T155" s="163"/>
      <c r="AT155" s="158" t="s">
        <v>258</v>
      </c>
      <c r="AU155" s="158" t="s">
        <v>81</v>
      </c>
      <c r="AV155" s="13" t="s">
        <v>157</v>
      </c>
      <c r="AW155" s="13" t="s">
        <v>32</v>
      </c>
      <c r="AX155" s="13" t="s">
        <v>79</v>
      </c>
      <c r="AY155" s="158" t="s">
        <v>134</v>
      </c>
    </row>
    <row r="156" spans="2:65" s="1" customFormat="1" ht="16.5" customHeight="1">
      <c r="B156" s="127"/>
      <c r="C156" s="128" t="s">
        <v>213</v>
      </c>
      <c r="D156" s="128" t="s">
        <v>137</v>
      </c>
      <c r="E156" s="129" t="s">
        <v>611</v>
      </c>
      <c r="F156" s="130" t="s">
        <v>612</v>
      </c>
      <c r="G156" s="131" t="s">
        <v>255</v>
      </c>
      <c r="H156" s="132">
        <v>46.847999999999999</v>
      </c>
      <c r="I156" s="133"/>
      <c r="J156" s="134">
        <f>ROUND(I156*H156,2)</f>
        <v>0</v>
      </c>
      <c r="K156" s="130" t="s">
        <v>141</v>
      </c>
      <c r="L156" s="32"/>
      <c r="M156" s="135" t="s">
        <v>3</v>
      </c>
      <c r="N156" s="136" t="s">
        <v>42</v>
      </c>
      <c r="P156" s="137">
        <f>O156*H156</f>
        <v>0</v>
      </c>
      <c r="Q156" s="137">
        <v>2.64E-3</v>
      </c>
      <c r="R156" s="137">
        <f>Q156*H156</f>
        <v>0.12367871999999999</v>
      </c>
      <c r="S156" s="137">
        <v>0</v>
      </c>
      <c r="T156" s="138">
        <f>S156*H156</f>
        <v>0</v>
      </c>
      <c r="AR156" s="139" t="s">
        <v>157</v>
      </c>
      <c r="AT156" s="139" t="s">
        <v>137</v>
      </c>
      <c r="AU156" s="139" t="s">
        <v>81</v>
      </c>
      <c r="AY156" s="17" t="s">
        <v>134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79</v>
      </c>
      <c r="BK156" s="140">
        <f>ROUND(I156*H156,2)</f>
        <v>0</v>
      </c>
      <c r="BL156" s="17" t="s">
        <v>157</v>
      </c>
      <c r="BM156" s="139" t="s">
        <v>613</v>
      </c>
    </row>
    <row r="157" spans="2:65" s="1" customFormat="1">
      <c r="B157" s="32"/>
      <c r="D157" s="141" t="s">
        <v>144</v>
      </c>
      <c r="F157" s="142" t="s">
        <v>614</v>
      </c>
      <c r="I157" s="143"/>
      <c r="L157" s="32"/>
      <c r="M157" s="144"/>
      <c r="T157" s="53"/>
      <c r="AT157" s="17" t="s">
        <v>144</v>
      </c>
      <c r="AU157" s="17" t="s">
        <v>81</v>
      </c>
    </row>
    <row r="158" spans="2:65" s="12" customFormat="1">
      <c r="B158" s="150"/>
      <c r="D158" s="145" t="s">
        <v>258</v>
      </c>
      <c r="E158" s="151" t="s">
        <v>3</v>
      </c>
      <c r="F158" s="152" t="s">
        <v>615</v>
      </c>
      <c r="H158" s="153">
        <v>2.6880000000000002</v>
      </c>
      <c r="I158" s="154"/>
      <c r="L158" s="150"/>
      <c r="M158" s="155"/>
      <c r="T158" s="156"/>
      <c r="AT158" s="151" t="s">
        <v>258</v>
      </c>
      <c r="AU158" s="151" t="s">
        <v>81</v>
      </c>
      <c r="AV158" s="12" t="s">
        <v>81</v>
      </c>
      <c r="AW158" s="12" t="s">
        <v>32</v>
      </c>
      <c r="AX158" s="12" t="s">
        <v>71</v>
      </c>
      <c r="AY158" s="151" t="s">
        <v>134</v>
      </c>
    </row>
    <row r="159" spans="2:65" s="12" customFormat="1">
      <c r="B159" s="150"/>
      <c r="D159" s="145" t="s">
        <v>258</v>
      </c>
      <c r="E159" s="151" t="s">
        <v>3</v>
      </c>
      <c r="F159" s="152" t="s">
        <v>616</v>
      </c>
      <c r="H159" s="153">
        <v>3.456</v>
      </c>
      <c r="I159" s="154"/>
      <c r="L159" s="150"/>
      <c r="M159" s="155"/>
      <c r="T159" s="156"/>
      <c r="AT159" s="151" t="s">
        <v>258</v>
      </c>
      <c r="AU159" s="151" t="s">
        <v>81</v>
      </c>
      <c r="AV159" s="12" t="s">
        <v>81</v>
      </c>
      <c r="AW159" s="12" t="s">
        <v>32</v>
      </c>
      <c r="AX159" s="12" t="s">
        <v>71</v>
      </c>
      <c r="AY159" s="151" t="s">
        <v>134</v>
      </c>
    </row>
    <row r="160" spans="2:65" s="12" customFormat="1">
      <c r="B160" s="150"/>
      <c r="D160" s="145" t="s">
        <v>258</v>
      </c>
      <c r="E160" s="151" t="s">
        <v>3</v>
      </c>
      <c r="F160" s="152" t="s">
        <v>617</v>
      </c>
      <c r="H160" s="153">
        <v>28.8</v>
      </c>
      <c r="I160" s="154"/>
      <c r="L160" s="150"/>
      <c r="M160" s="155"/>
      <c r="T160" s="156"/>
      <c r="AT160" s="151" t="s">
        <v>258</v>
      </c>
      <c r="AU160" s="151" t="s">
        <v>81</v>
      </c>
      <c r="AV160" s="12" t="s">
        <v>81</v>
      </c>
      <c r="AW160" s="12" t="s">
        <v>32</v>
      </c>
      <c r="AX160" s="12" t="s">
        <v>71</v>
      </c>
      <c r="AY160" s="151" t="s">
        <v>134</v>
      </c>
    </row>
    <row r="161" spans="2:65" s="12" customFormat="1">
      <c r="B161" s="150"/>
      <c r="D161" s="145" t="s">
        <v>258</v>
      </c>
      <c r="E161" s="151" t="s">
        <v>3</v>
      </c>
      <c r="F161" s="152" t="s">
        <v>618</v>
      </c>
      <c r="H161" s="153">
        <v>2.56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71</v>
      </c>
      <c r="AY161" s="151" t="s">
        <v>134</v>
      </c>
    </row>
    <row r="162" spans="2:65" s="12" customFormat="1">
      <c r="B162" s="150"/>
      <c r="D162" s="145" t="s">
        <v>258</v>
      </c>
      <c r="E162" s="151" t="s">
        <v>3</v>
      </c>
      <c r="F162" s="152" t="s">
        <v>619</v>
      </c>
      <c r="H162" s="153">
        <v>2.1440000000000001</v>
      </c>
      <c r="I162" s="154"/>
      <c r="L162" s="150"/>
      <c r="M162" s="155"/>
      <c r="T162" s="156"/>
      <c r="AT162" s="151" t="s">
        <v>258</v>
      </c>
      <c r="AU162" s="151" t="s">
        <v>81</v>
      </c>
      <c r="AV162" s="12" t="s">
        <v>81</v>
      </c>
      <c r="AW162" s="12" t="s">
        <v>32</v>
      </c>
      <c r="AX162" s="12" t="s">
        <v>71</v>
      </c>
      <c r="AY162" s="151" t="s">
        <v>134</v>
      </c>
    </row>
    <row r="163" spans="2:65" s="12" customFormat="1">
      <c r="B163" s="150"/>
      <c r="D163" s="145" t="s">
        <v>258</v>
      </c>
      <c r="E163" s="151" t="s">
        <v>3</v>
      </c>
      <c r="F163" s="152" t="s">
        <v>620</v>
      </c>
      <c r="H163" s="153">
        <v>7.2</v>
      </c>
      <c r="I163" s="154"/>
      <c r="L163" s="150"/>
      <c r="M163" s="155"/>
      <c r="T163" s="156"/>
      <c r="AT163" s="151" t="s">
        <v>258</v>
      </c>
      <c r="AU163" s="151" t="s">
        <v>81</v>
      </c>
      <c r="AV163" s="12" t="s">
        <v>81</v>
      </c>
      <c r="AW163" s="12" t="s">
        <v>32</v>
      </c>
      <c r="AX163" s="12" t="s">
        <v>71</v>
      </c>
      <c r="AY163" s="151" t="s">
        <v>134</v>
      </c>
    </row>
    <row r="164" spans="2:65" s="13" customFormat="1">
      <c r="B164" s="157"/>
      <c r="D164" s="145" t="s">
        <v>258</v>
      </c>
      <c r="E164" s="158" t="s">
        <v>3</v>
      </c>
      <c r="F164" s="159" t="s">
        <v>291</v>
      </c>
      <c r="H164" s="160">
        <v>46.848000000000006</v>
      </c>
      <c r="I164" s="161"/>
      <c r="L164" s="157"/>
      <c r="M164" s="162"/>
      <c r="T164" s="163"/>
      <c r="AT164" s="158" t="s">
        <v>258</v>
      </c>
      <c r="AU164" s="158" t="s">
        <v>81</v>
      </c>
      <c r="AV164" s="13" t="s">
        <v>157</v>
      </c>
      <c r="AW164" s="13" t="s">
        <v>32</v>
      </c>
      <c r="AX164" s="13" t="s">
        <v>79</v>
      </c>
      <c r="AY164" s="158" t="s">
        <v>134</v>
      </c>
    </row>
    <row r="165" spans="2:65" s="1" customFormat="1" ht="16.5" customHeight="1">
      <c r="B165" s="127"/>
      <c r="C165" s="128" t="s">
        <v>218</v>
      </c>
      <c r="D165" s="128" t="s">
        <v>137</v>
      </c>
      <c r="E165" s="129" t="s">
        <v>621</v>
      </c>
      <c r="F165" s="130" t="s">
        <v>622</v>
      </c>
      <c r="G165" s="131" t="s">
        <v>255</v>
      </c>
      <c r="H165" s="132">
        <v>46.847999999999999</v>
      </c>
      <c r="I165" s="133"/>
      <c r="J165" s="134">
        <f>ROUND(I165*H165,2)</f>
        <v>0</v>
      </c>
      <c r="K165" s="130" t="s">
        <v>141</v>
      </c>
      <c r="L165" s="32"/>
      <c r="M165" s="135" t="s">
        <v>3</v>
      </c>
      <c r="N165" s="136" t="s">
        <v>42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157</v>
      </c>
      <c r="AT165" s="139" t="s">
        <v>137</v>
      </c>
      <c r="AU165" s="139" t="s">
        <v>81</v>
      </c>
      <c r="AY165" s="17" t="s">
        <v>134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7" t="s">
        <v>79</v>
      </c>
      <c r="BK165" s="140">
        <f>ROUND(I165*H165,2)</f>
        <v>0</v>
      </c>
      <c r="BL165" s="17" t="s">
        <v>157</v>
      </c>
      <c r="BM165" s="139" t="s">
        <v>623</v>
      </c>
    </row>
    <row r="166" spans="2:65" s="1" customFormat="1">
      <c r="B166" s="32"/>
      <c r="D166" s="141" t="s">
        <v>144</v>
      </c>
      <c r="F166" s="142" t="s">
        <v>624</v>
      </c>
      <c r="I166" s="143"/>
      <c r="L166" s="32"/>
      <c r="M166" s="144"/>
      <c r="T166" s="53"/>
      <c r="AT166" s="17" t="s">
        <v>144</v>
      </c>
      <c r="AU166" s="17" t="s">
        <v>81</v>
      </c>
    </row>
    <row r="167" spans="2:65" s="12" customFormat="1">
      <c r="B167" s="150"/>
      <c r="D167" s="145" t="s">
        <v>258</v>
      </c>
      <c r="E167" s="151" t="s">
        <v>3</v>
      </c>
      <c r="F167" s="152" t="s">
        <v>615</v>
      </c>
      <c r="H167" s="153">
        <v>2.6880000000000002</v>
      </c>
      <c r="I167" s="154"/>
      <c r="L167" s="150"/>
      <c r="M167" s="155"/>
      <c r="T167" s="156"/>
      <c r="AT167" s="151" t="s">
        <v>258</v>
      </c>
      <c r="AU167" s="151" t="s">
        <v>81</v>
      </c>
      <c r="AV167" s="12" t="s">
        <v>81</v>
      </c>
      <c r="AW167" s="12" t="s">
        <v>32</v>
      </c>
      <c r="AX167" s="12" t="s">
        <v>71</v>
      </c>
      <c r="AY167" s="151" t="s">
        <v>134</v>
      </c>
    </row>
    <row r="168" spans="2:65" s="12" customFormat="1">
      <c r="B168" s="150"/>
      <c r="D168" s="145" t="s">
        <v>258</v>
      </c>
      <c r="E168" s="151" t="s">
        <v>3</v>
      </c>
      <c r="F168" s="152" t="s">
        <v>616</v>
      </c>
      <c r="H168" s="153">
        <v>3.456</v>
      </c>
      <c r="I168" s="154"/>
      <c r="L168" s="150"/>
      <c r="M168" s="155"/>
      <c r="T168" s="156"/>
      <c r="AT168" s="151" t="s">
        <v>258</v>
      </c>
      <c r="AU168" s="151" t="s">
        <v>81</v>
      </c>
      <c r="AV168" s="12" t="s">
        <v>81</v>
      </c>
      <c r="AW168" s="12" t="s">
        <v>32</v>
      </c>
      <c r="AX168" s="12" t="s">
        <v>71</v>
      </c>
      <c r="AY168" s="151" t="s">
        <v>134</v>
      </c>
    </row>
    <row r="169" spans="2:65" s="12" customFormat="1">
      <c r="B169" s="150"/>
      <c r="D169" s="145" t="s">
        <v>258</v>
      </c>
      <c r="E169" s="151" t="s">
        <v>3</v>
      </c>
      <c r="F169" s="152" t="s">
        <v>617</v>
      </c>
      <c r="H169" s="153">
        <v>28.8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71</v>
      </c>
      <c r="AY169" s="151" t="s">
        <v>134</v>
      </c>
    </row>
    <row r="170" spans="2:65" s="12" customFormat="1">
      <c r="B170" s="150"/>
      <c r="D170" s="145" t="s">
        <v>258</v>
      </c>
      <c r="E170" s="151" t="s">
        <v>3</v>
      </c>
      <c r="F170" s="152" t="s">
        <v>618</v>
      </c>
      <c r="H170" s="153">
        <v>2.56</v>
      </c>
      <c r="I170" s="154"/>
      <c r="L170" s="150"/>
      <c r="M170" s="155"/>
      <c r="T170" s="156"/>
      <c r="AT170" s="151" t="s">
        <v>258</v>
      </c>
      <c r="AU170" s="151" t="s">
        <v>81</v>
      </c>
      <c r="AV170" s="12" t="s">
        <v>81</v>
      </c>
      <c r="AW170" s="12" t="s">
        <v>32</v>
      </c>
      <c r="AX170" s="12" t="s">
        <v>71</v>
      </c>
      <c r="AY170" s="151" t="s">
        <v>134</v>
      </c>
    </row>
    <row r="171" spans="2:65" s="12" customFormat="1">
      <c r="B171" s="150"/>
      <c r="D171" s="145" t="s">
        <v>258</v>
      </c>
      <c r="E171" s="151" t="s">
        <v>3</v>
      </c>
      <c r="F171" s="152" t="s">
        <v>619</v>
      </c>
      <c r="H171" s="153">
        <v>2.1440000000000001</v>
      </c>
      <c r="I171" s="154"/>
      <c r="L171" s="150"/>
      <c r="M171" s="155"/>
      <c r="T171" s="156"/>
      <c r="AT171" s="151" t="s">
        <v>258</v>
      </c>
      <c r="AU171" s="151" t="s">
        <v>81</v>
      </c>
      <c r="AV171" s="12" t="s">
        <v>81</v>
      </c>
      <c r="AW171" s="12" t="s">
        <v>32</v>
      </c>
      <c r="AX171" s="12" t="s">
        <v>71</v>
      </c>
      <c r="AY171" s="151" t="s">
        <v>134</v>
      </c>
    </row>
    <row r="172" spans="2:65" s="12" customFormat="1">
      <c r="B172" s="150"/>
      <c r="D172" s="145" t="s">
        <v>258</v>
      </c>
      <c r="E172" s="151" t="s">
        <v>3</v>
      </c>
      <c r="F172" s="152" t="s">
        <v>620</v>
      </c>
      <c r="H172" s="153">
        <v>7.2</v>
      </c>
      <c r="I172" s="154"/>
      <c r="L172" s="150"/>
      <c r="M172" s="155"/>
      <c r="T172" s="156"/>
      <c r="AT172" s="151" t="s">
        <v>258</v>
      </c>
      <c r="AU172" s="151" t="s">
        <v>81</v>
      </c>
      <c r="AV172" s="12" t="s">
        <v>81</v>
      </c>
      <c r="AW172" s="12" t="s">
        <v>32</v>
      </c>
      <c r="AX172" s="12" t="s">
        <v>71</v>
      </c>
      <c r="AY172" s="151" t="s">
        <v>134</v>
      </c>
    </row>
    <row r="173" spans="2:65" s="13" customFormat="1">
      <c r="B173" s="157"/>
      <c r="D173" s="145" t="s">
        <v>258</v>
      </c>
      <c r="E173" s="158" t="s">
        <v>3</v>
      </c>
      <c r="F173" s="159" t="s">
        <v>291</v>
      </c>
      <c r="H173" s="160">
        <v>46.848000000000006</v>
      </c>
      <c r="I173" s="161"/>
      <c r="L173" s="157"/>
      <c r="M173" s="162"/>
      <c r="T173" s="163"/>
      <c r="AT173" s="158" t="s">
        <v>258</v>
      </c>
      <c r="AU173" s="158" t="s">
        <v>81</v>
      </c>
      <c r="AV173" s="13" t="s">
        <v>157</v>
      </c>
      <c r="AW173" s="13" t="s">
        <v>32</v>
      </c>
      <c r="AX173" s="13" t="s">
        <v>79</v>
      </c>
      <c r="AY173" s="158" t="s">
        <v>134</v>
      </c>
    </row>
    <row r="174" spans="2:65" s="11" customFormat="1" ht="22.9" customHeight="1">
      <c r="B174" s="115"/>
      <c r="D174" s="116" t="s">
        <v>70</v>
      </c>
      <c r="E174" s="125" t="s">
        <v>150</v>
      </c>
      <c r="F174" s="125" t="s">
        <v>625</v>
      </c>
      <c r="I174" s="118"/>
      <c r="J174" s="126">
        <f>BK174</f>
        <v>0</v>
      </c>
      <c r="L174" s="115"/>
      <c r="M174" s="120"/>
      <c r="P174" s="121">
        <f>SUM(P175:P178)</f>
        <v>0</v>
      </c>
      <c r="R174" s="121">
        <f>SUM(R175:R178)</f>
        <v>0.11260000000000001</v>
      </c>
      <c r="T174" s="122">
        <f>SUM(T175:T178)</f>
        <v>0</v>
      </c>
      <c r="AR174" s="116" t="s">
        <v>79</v>
      </c>
      <c r="AT174" s="123" t="s">
        <v>70</v>
      </c>
      <c r="AU174" s="123" t="s">
        <v>79</v>
      </c>
      <c r="AY174" s="116" t="s">
        <v>134</v>
      </c>
      <c r="BK174" s="124">
        <f>SUM(BK175:BK178)</f>
        <v>0</v>
      </c>
    </row>
    <row r="175" spans="2:65" s="1" customFormat="1" ht="16.5" customHeight="1">
      <c r="B175" s="127"/>
      <c r="C175" s="128" t="s">
        <v>226</v>
      </c>
      <c r="D175" s="128" t="s">
        <v>137</v>
      </c>
      <c r="E175" s="129" t="s">
        <v>626</v>
      </c>
      <c r="F175" s="130" t="s">
        <v>627</v>
      </c>
      <c r="G175" s="131" t="s">
        <v>324</v>
      </c>
      <c r="H175" s="132">
        <v>2</v>
      </c>
      <c r="I175" s="133"/>
      <c r="J175" s="134">
        <f>ROUND(I175*H175,2)</f>
        <v>0</v>
      </c>
      <c r="K175" s="130" t="s">
        <v>141</v>
      </c>
      <c r="L175" s="32"/>
      <c r="M175" s="135" t="s">
        <v>3</v>
      </c>
      <c r="N175" s="136" t="s">
        <v>42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157</v>
      </c>
      <c r="AT175" s="139" t="s">
        <v>137</v>
      </c>
      <c r="AU175" s="139" t="s">
        <v>81</v>
      </c>
      <c r="AY175" s="17" t="s">
        <v>134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79</v>
      </c>
      <c r="BK175" s="140">
        <f>ROUND(I175*H175,2)</f>
        <v>0</v>
      </c>
      <c r="BL175" s="17" t="s">
        <v>157</v>
      </c>
      <c r="BM175" s="139" t="s">
        <v>628</v>
      </c>
    </row>
    <row r="176" spans="2:65" s="1" customFormat="1">
      <c r="B176" s="32"/>
      <c r="D176" s="141" t="s">
        <v>144</v>
      </c>
      <c r="F176" s="142" t="s">
        <v>629</v>
      </c>
      <c r="I176" s="143"/>
      <c r="L176" s="32"/>
      <c r="M176" s="144"/>
      <c r="T176" s="53"/>
      <c r="AT176" s="17" t="s">
        <v>144</v>
      </c>
      <c r="AU176" s="17" t="s">
        <v>81</v>
      </c>
    </row>
    <row r="177" spans="2:65" s="1" customFormat="1" ht="16.5" customHeight="1">
      <c r="B177" s="127"/>
      <c r="C177" s="167" t="s">
        <v>233</v>
      </c>
      <c r="D177" s="167" t="s">
        <v>595</v>
      </c>
      <c r="E177" s="168" t="s">
        <v>630</v>
      </c>
      <c r="F177" s="169" t="s">
        <v>631</v>
      </c>
      <c r="G177" s="170" t="s">
        <v>324</v>
      </c>
      <c r="H177" s="171">
        <v>2</v>
      </c>
      <c r="I177" s="172"/>
      <c r="J177" s="173">
        <f>ROUND(I177*H177,2)</f>
        <v>0</v>
      </c>
      <c r="K177" s="169" t="s">
        <v>3</v>
      </c>
      <c r="L177" s="174"/>
      <c r="M177" s="175" t="s">
        <v>3</v>
      </c>
      <c r="N177" s="176" t="s">
        <v>42</v>
      </c>
      <c r="P177" s="137">
        <f>O177*H177</f>
        <v>0</v>
      </c>
      <c r="Q177" s="137">
        <v>5.6300000000000003E-2</v>
      </c>
      <c r="R177" s="137">
        <f>Q177*H177</f>
        <v>0.11260000000000001</v>
      </c>
      <c r="S177" s="137">
        <v>0</v>
      </c>
      <c r="T177" s="138">
        <f>S177*H177</f>
        <v>0</v>
      </c>
      <c r="AR177" s="139" t="s">
        <v>179</v>
      </c>
      <c r="AT177" s="139" t="s">
        <v>595</v>
      </c>
      <c r="AU177" s="139" t="s">
        <v>81</v>
      </c>
      <c r="AY177" s="17" t="s">
        <v>134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79</v>
      </c>
      <c r="BK177" s="140">
        <f>ROUND(I177*H177,2)</f>
        <v>0</v>
      </c>
      <c r="BL177" s="17" t="s">
        <v>157</v>
      </c>
      <c r="BM177" s="139" t="s">
        <v>632</v>
      </c>
    </row>
    <row r="178" spans="2:65" s="1" customFormat="1" ht="19.5">
      <c r="B178" s="32"/>
      <c r="D178" s="145" t="s">
        <v>177</v>
      </c>
      <c r="F178" s="146" t="s">
        <v>633</v>
      </c>
      <c r="I178" s="143"/>
      <c r="L178" s="32"/>
      <c r="M178" s="144"/>
      <c r="T178" s="53"/>
      <c r="AT178" s="17" t="s">
        <v>177</v>
      </c>
      <c r="AU178" s="17" t="s">
        <v>81</v>
      </c>
    </row>
    <row r="179" spans="2:65" s="11" customFormat="1" ht="22.9" customHeight="1">
      <c r="B179" s="115"/>
      <c r="D179" s="116" t="s">
        <v>70</v>
      </c>
      <c r="E179" s="125" t="s">
        <v>157</v>
      </c>
      <c r="F179" s="125" t="s">
        <v>634</v>
      </c>
      <c r="I179" s="118"/>
      <c r="J179" s="126">
        <f>BK179</f>
        <v>0</v>
      </c>
      <c r="L179" s="115"/>
      <c r="M179" s="120"/>
      <c r="P179" s="121">
        <f>SUM(P180:P182)</f>
        <v>0</v>
      </c>
      <c r="R179" s="121">
        <f>SUM(R180:R182)</f>
        <v>3.5905500000000004</v>
      </c>
      <c r="T179" s="122">
        <f>SUM(T180:T182)</f>
        <v>0</v>
      </c>
      <c r="AR179" s="116" t="s">
        <v>79</v>
      </c>
      <c r="AT179" s="123" t="s">
        <v>70</v>
      </c>
      <c r="AU179" s="123" t="s">
        <v>79</v>
      </c>
      <c r="AY179" s="116" t="s">
        <v>134</v>
      </c>
      <c r="BK179" s="124">
        <f>SUM(BK180:BK182)</f>
        <v>0</v>
      </c>
    </row>
    <row r="180" spans="2:65" s="1" customFormat="1" ht="24.2" customHeight="1">
      <c r="B180" s="127"/>
      <c r="C180" s="128" t="s">
        <v>238</v>
      </c>
      <c r="D180" s="128" t="s">
        <v>137</v>
      </c>
      <c r="E180" s="129" t="s">
        <v>635</v>
      </c>
      <c r="F180" s="130" t="s">
        <v>636</v>
      </c>
      <c r="G180" s="131" t="s">
        <v>275</v>
      </c>
      <c r="H180" s="132">
        <v>9</v>
      </c>
      <c r="I180" s="133"/>
      <c r="J180" s="134">
        <f>ROUND(I180*H180,2)</f>
        <v>0</v>
      </c>
      <c r="K180" s="130" t="s">
        <v>141</v>
      </c>
      <c r="L180" s="32"/>
      <c r="M180" s="135" t="s">
        <v>3</v>
      </c>
      <c r="N180" s="136" t="s">
        <v>42</v>
      </c>
      <c r="P180" s="137">
        <f>O180*H180</f>
        <v>0</v>
      </c>
      <c r="Q180" s="137">
        <v>0.39895000000000003</v>
      </c>
      <c r="R180" s="137">
        <f>Q180*H180</f>
        <v>3.5905500000000004</v>
      </c>
      <c r="S180" s="137">
        <v>0</v>
      </c>
      <c r="T180" s="138">
        <f>S180*H180</f>
        <v>0</v>
      </c>
      <c r="AR180" s="139" t="s">
        <v>157</v>
      </c>
      <c r="AT180" s="139" t="s">
        <v>137</v>
      </c>
      <c r="AU180" s="139" t="s">
        <v>81</v>
      </c>
      <c r="AY180" s="17" t="s">
        <v>134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79</v>
      </c>
      <c r="BK180" s="140">
        <f>ROUND(I180*H180,2)</f>
        <v>0</v>
      </c>
      <c r="BL180" s="17" t="s">
        <v>157</v>
      </c>
      <c r="BM180" s="139" t="s">
        <v>637</v>
      </c>
    </row>
    <row r="181" spans="2:65" s="1" customFormat="1">
      <c r="B181" s="32"/>
      <c r="D181" s="141" t="s">
        <v>144</v>
      </c>
      <c r="F181" s="142" t="s">
        <v>638</v>
      </c>
      <c r="I181" s="143"/>
      <c r="L181" s="32"/>
      <c r="M181" s="144"/>
      <c r="T181" s="53"/>
      <c r="AT181" s="17" t="s">
        <v>144</v>
      </c>
      <c r="AU181" s="17" t="s">
        <v>81</v>
      </c>
    </row>
    <row r="182" spans="2:65" s="12" customFormat="1">
      <c r="B182" s="150"/>
      <c r="D182" s="145" t="s">
        <v>258</v>
      </c>
      <c r="E182" s="151" t="s">
        <v>3</v>
      </c>
      <c r="F182" s="152" t="s">
        <v>639</v>
      </c>
      <c r="H182" s="153">
        <v>9</v>
      </c>
      <c r="I182" s="154"/>
      <c r="L182" s="150"/>
      <c r="M182" s="155"/>
      <c r="T182" s="156"/>
      <c r="AT182" s="151" t="s">
        <v>258</v>
      </c>
      <c r="AU182" s="151" t="s">
        <v>81</v>
      </c>
      <c r="AV182" s="12" t="s">
        <v>81</v>
      </c>
      <c r="AW182" s="12" t="s">
        <v>32</v>
      </c>
      <c r="AX182" s="12" t="s">
        <v>79</v>
      </c>
      <c r="AY182" s="151" t="s">
        <v>134</v>
      </c>
    </row>
    <row r="183" spans="2:65" s="11" customFormat="1" ht="22.9" customHeight="1">
      <c r="B183" s="115"/>
      <c r="D183" s="116" t="s">
        <v>70</v>
      </c>
      <c r="E183" s="125" t="s">
        <v>133</v>
      </c>
      <c r="F183" s="125" t="s">
        <v>640</v>
      </c>
      <c r="I183" s="118"/>
      <c r="J183" s="126">
        <f>BK183</f>
        <v>0</v>
      </c>
      <c r="L183" s="115"/>
      <c r="M183" s="120"/>
      <c r="P183" s="121">
        <f>SUM(P184:P231)</f>
        <v>0</v>
      </c>
      <c r="R183" s="121">
        <f>SUM(R184:R231)</f>
        <v>1076.3117897199998</v>
      </c>
      <c r="T183" s="122">
        <f>SUM(T184:T231)</f>
        <v>0</v>
      </c>
      <c r="AR183" s="116" t="s">
        <v>79</v>
      </c>
      <c r="AT183" s="123" t="s">
        <v>70</v>
      </c>
      <c r="AU183" s="123" t="s">
        <v>79</v>
      </c>
      <c r="AY183" s="116" t="s">
        <v>134</v>
      </c>
      <c r="BK183" s="124">
        <f>SUM(BK184:BK231)</f>
        <v>0</v>
      </c>
    </row>
    <row r="184" spans="2:65" s="1" customFormat="1" ht="33" customHeight="1">
      <c r="B184" s="127"/>
      <c r="C184" s="128" t="s">
        <v>352</v>
      </c>
      <c r="D184" s="128" t="s">
        <v>137</v>
      </c>
      <c r="E184" s="129" t="s">
        <v>641</v>
      </c>
      <c r="F184" s="130" t="s">
        <v>642</v>
      </c>
      <c r="G184" s="131" t="s">
        <v>255</v>
      </c>
      <c r="H184" s="132">
        <v>20.5</v>
      </c>
      <c r="I184" s="133"/>
      <c r="J184" s="134">
        <f>ROUND(I184*H184,2)</f>
        <v>0</v>
      </c>
      <c r="K184" s="130" t="s">
        <v>141</v>
      </c>
      <c r="L184" s="32"/>
      <c r="M184" s="135" t="s">
        <v>3</v>
      </c>
      <c r="N184" s="136" t="s">
        <v>42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157</v>
      </c>
      <c r="AT184" s="139" t="s">
        <v>137</v>
      </c>
      <c r="AU184" s="139" t="s">
        <v>81</v>
      </c>
      <c r="AY184" s="17" t="s">
        <v>134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79</v>
      </c>
      <c r="BK184" s="140">
        <f>ROUND(I184*H184,2)</f>
        <v>0</v>
      </c>
      <c r="BL184" s="17" t="s">
        <v>157</v>
      </c>
      <c r="BM184" s="139" t="s">
        <v>643</v>
      </c>
    </row>
    <row r="185" spans="2:65" s="1" customFormat="1">
      <c r="B185" s="32"/>
      <c r="D185" s="141" t="s">
        <v>144</v>
      </c>
      <c r="F185" s="142" t="s">
        <v>644</v>
      </c>
      <c r="I185" s="143"/>
      <c r="L185" s="32"/>
      <c r="M185" s="144"/>
      <c r="T185" s="53"/>
      <c r="AT185" s="17" t="s">
        <v>144</v>
      </c>
      <c r="AU185" s="17" t="s">
        <v>81</v>
      </c>
    </row>
    <row r="186" spans="2:65" s="12" customFormat="1">
      <c r="B186" s="150"/>
      <c r="D186" s="145" t="s">
        <v>258</v>
      </c>
      <c r="E186" s="151" t="s">
        <v>3</v>
      </c>
      <c r="F186" s="152" t="s">
        <v>645</v>
      </c>
      <c r="H186" s="153">
        <v>20.5</v>
      </c>
      <c r="I186" s="154"/>
      <c r="L186" s="150"/>
      <c r="M186" s="155"/>
      <c r="T186" s="156"/>
      <c r="AT186" s="151" t="s">
        <v>258</v>
      </c>
      <c r="AU186" s="151" t="s">
        <v>81</v>
      </c>
      <c r="AV186" s="12" t="s">
        <v>81</v>
      </c>
      <c r="AW186" s="12" t="s">
        <v>32</v>
      </c>
      <c r="AX186" s="12" t="s">
        <v>79</v>
      </c>
      <c r="AY186" s="151" t="s">
        <v>134</v>
      </c>
    </row>
    <row r="187" spans="2:65" s="1" customFormat="1" ht="16.5" customHeight="1">
      <c r="B187" s="127"/>
      <c r="C187" s="167" t="s">
        <v>358</v>
      </c>
      <c r="D187" s="167" t="s">
        <v>595</v>
      </c>
      <c r="E187" s="168" t="s">
        <v>646</v>
      </c>
      <c r="F187" s="169" t="s">
        <v>647</v>
      </c>
      <c r="G187" s="170" t="s">
        <v>313</v>
      </c>
      <c r="H187" s="171">
        <v>1.845</v>
      </c>
      <c r="I187" s="172"/>
      <c r="J187" s="173">
        <f>ROUND(I187*H187,2)</f>
        <v>0</v>
      </c>
      <c r="K187" s="169" t="s">
        <v>141</v>
      </c>
      <c r="L187" s="174"/>
      <c r="M187" s="175" t="s">
        <v>3</v>
      </c>
      <c r="N187" s="176" t="s">
        <v>42</v>
      </c>
      <c r="P187" s="137">
        <f>O187*H187</f>
        <v>0</v>
      </c>
      <c r="Q187" s="137">
        <v>1</v>
      </c>
      <c r="R187" s="137">
        <f>Q187*H187</f>
        <v>1.845</v>
      </c>
      <c r="S187" s="137">
        <v>0</v>
      </c>
      <c r="T187" s="138">
        <f>S187*H187</f>
        <v>0</v>
      </c>
      <c r="AR187" s="139" t="s">
        <v>179</v>
      </c>
      <c r="AT187" s="139" t="s">
        <v>595</v>
      </c>
      <c r="AU187" s="139" t="s">
        <v>81</v>
      </c>
      <c r="AY187" s="17" t="s">
        <v>134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79</v>
      </c>
      <c r="BK187" s="140">
        <f>ROUND(I187*H187,2)</f>
        <v>0</v>
      </c>
      <c r="BL187" s="17" t="s">
        <v>157</v>
      </c>
      <c r="BM187" s="139" t="s">
        <v>648</v>
      </c>
    </row>
    <row r="188" spans="2:65" s="12" customFormat="1">
      <c r="B188" s="150"/>
      <c r="D188" s="145" t="s">
        <v>258</v>
      </c>
      <c r="F188" s="152" t="s">
        <v>649</v>
      </c>
      <c r="H188" s="153">
        <v>1.845</v>
      </c>
      <c r="I188" s="154"/>
      <c r="L188" s="150"/>
      <c r="M188" s="155"/>
      <c r="T188" s="156"/>
      <c r="AT188" s="151" t="s">
        <v>258</v>
      </c>
      <c r="AU188" s="151" t="s">
        <v>81</v>
      </c>
      <c r="AV188" s="12" t="s">
        <v>81</v>
      </c>
      <c r="AW188" s="12" t="s">
        <v>4</v>
      </c>
      <c r="AX188" s="12" t="s">
        <v>79</v>
      </c>
      <c r="AY188" s="151" t="s">
        <v>134</v>
      </c>
    </row>
    <row r="189" spans="2:65" s="1" customFormat="1" ht="24.2" customHeight="1">
      <c r="B189" s="127"/>
      <c r="C189" s="128" t="s">
        <v>8</v>
      </c>
      <c r="D189" s="128" t="s">
        <v>137</v>
      </c>
      <c r="E189" s="129" t="s">
        <v>650</v>
      </c>
      <c r="F189" s="130" t="s">
        <v>651</v>
      </c>
      <c r="G189" s="131" t="s">
        <v>255</v>
      </c>
      <c r="H189" s="132">
        <v>1265</v>
      </c>
      <c r="I189" s="133"/>
      <c r="J189" s="134">
        <f>ROUND(I189*H189,2)</f>
        <v>0</v>
      </c>
      <c r="K189" s="130" t="s">
        <v>141</v>
      </c>
      <c r="L189" s="32"/>
      <c r="M189" s="135" t="s">
        <v>3</v>
      </c>
      <c r="N189" s="136" t="s">
        <v>42</v>
      </c>
      <c r="P189" s="137">
        <f>O189*H189</f>
        <v>0</v>
      </c>
      <c r="Q189" s="137">
        <v>9.1999999999999998E-2</v>
      </c>
      <c r="R189" s="137">
        <f>Q189*H189</f>
        <v>116.38</v>
      </c>
      <c r="S189" s="137">
        <v>0</v>
      </c>
      <c r="T189" s="138">
        <f>S189*H189</f>
        <v>0</v>
      </c>
      <c r="AR189" s="139" t="s">
        <v>157</v>
      </c>
      <c r="AT189" s="139" t="s">
        <v>137</v>
      </c>
      <c r="AU189" s="139" t="s">
        <v>81</v>
      </c>
      <c r="AY189" s="17" t="s">
        <v>134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79</v>
      </c>
      <c r="BK189" s="140">
        <f>ROUND(I189*H189,2)</f>
        <v>0</v>
      </c>
      <c r="BL189" s="17" t="s">
        <v>157</v>
      </c>
      <c r="BM189" s="139" t="s">
        <v>652</v>
      </c>
    </row>
    <row r="190" spans="2:65" s="1" customFormat="1">
      <c r="B190" s="32"/>
      <c r="D190" s="141" t="s">
        <v>144</v>
      </c>
      <c r="F190" s="142" t="s">
        <v>653</v>
      </c>
      <c r="I190" s="143"/>
      <c r="L190" s="32"/>
      <c r="M190" s="144"/>
      <c r="T190" s="53"/>
      <c r="AT190" s="17" t="s">
        <v>144</v>
      </c>
      <c r="AU190" s="17" t="s">
        <v>81</v>
      </c>
    </row>
    <row r="191" spans="2:65" s="12" customFormat="1">
      <c r="B191" s="150"/>
      <c r="D191" s="145" t="s">
        <v>258</v>
      </c>
      <c r="E191" s="151" t="s">
        <v>3</v>
      </c>
      <c r="F191" s="152" t="s">
        <v>654</v>
      </c>
      <c r="H191" s="153">
        <v>1265</v>
      </c>
      <c r="I191" s="154"/>
      <c r="L191" s="150"/>
      <c r="M191" s="155"/>
      <c r="T191" s="156"/>
      <c r="AT191" s="151" t="s">
        <v>258</v>
      </c>
      <c r="AU191" s="151" t="s">
        <v>81</v>
      </c>
      <c r="AV191" s="12" t="s">
        <v>81</v>
      </c>
      <c r="AW191" s="12" t="s">
        <v>32</v>
      </c>
      <c r="AX191" s="12" t="s">
        <v>79</v>
      </c>
      <c r="AY191" s="151" t="s">
        <v>134</v>
      </c>
    </row>
    <row r="192" spans="2:65" s="1" customFormat="1" ht="24.2" customHeight="1">
      <c r="B192" s="127"/>
      <c r="C192" s="128" t="s">
        <v>368</v>
      </c>
      <c r="D192" s="128" t="s">
        <v>137</v>
      </c>
      <c r="E192" s="129" t="s">
        <v>655</v>
      </c>
      <c r="F192" s="130" t="s">
        <v>656</v>
      </c>
      <c r="G192" s="131" t="s">
        <v>255</v>
      </c>
      <c r="H192" s="132">
        <v>1265</v>
      </c>
      <c r="I192" s="133"/>
      <c r="J192" s="134">
        <f>ROUND(I192*H192,2)</f>
        <v>0</v>
      </c>
      <c r="K192" s="130" t="s">
        <v>141</v>
      </c>
      <c r="L192" s="32"/>
      <c r="M192" s="135" t="s">
        <v>3</v>
      </c>
      <c r="N192" s="136" t="s">
        <v>42</v>
      </c>
      <c r="P192" s="137">
        <f>O192*H192</f>
        <v>0</v>
      </c>
      <c r="Q192" s="137">
        <v>0.106</v>
      </c>
      <c r="R192" s="137">
        <f>Q192*H192</f>
        <v>134.09</v>
      </c>
      <c r="S192" s="137">
        <v>0</v>
      </c>
      <c r="T192" s="138">
        <f>S192*H192</f>
        <v>0</v>
      </c>
      <c r="AR192" s="139" t="s">
        <v>157</v>
      </c>
      <c r="AT192" s="139" t="s">
        <v>137</v>
      </c>
      <c r="AU192" s="139" t="s">
        <v>81</v>
      </c>
      <c r="AY192" s="17" t="s">
        <v>134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7" t="s">
        <v>79</v>
      </c>
      <c r="BK192" s="140">
        <f>ROUND(I192*H192,2)</f>
        <v>0</v>
      </c>
      <c r="BL192" s="17" t="s">
        <v>157</v>
      </c>
      <c r="BM192" s="139" t="s">
        <v>657</v>
      </c>
    </row>
    <row r="193" spans="2:65" s="1" customFormat="1">
      <c r="B193" s="32"/>
      <c r="D193" s="141" t="s">
        <v>144</v>
      </c>
      <c r="F193" s="142" t="s">
        <v>658</v>
      </c>
      <c r="I193" s="143"/>
      <c r="L193" s="32"/>
      <c r="M193" s="144"/>
      <c r="T193" s="53"/>
      <c r="AT193" s="17" t="s">
        <v>144</v>
      </c>
      <c r="AU193" s="17" t="s">
        <v>81</v>
      </c>
    </row>
    <row r="194" spans="2:65" s="12" customFormat="1">
      <c r="B194" s="150"/>
      <c r="D194" s="145" t="s">
        <v>258</v>
      </c>
      <c r="E194" s="151" t="s">
        <v>3</v>
      </c>
      <c r="F194" s="152" t="s">
        <v>654</v>
      </c>
      <c r="H194" s="153">
        <v>1265</v>
      </c>
      <c r="I194" s="154"/>
      <c r="L194" s="150"/>
      <c r="M194" s="155"/>
      <c r="T194" s="156"/>
      <c r="AT194" s="151" t="s">
        <v>258</v>
      </c>
      <c r="AU194" s="151" t="s">
        <v>81</v>
      </c>
      <c r="AV194" s="12" t="s">
        <v>81</v>
      </c>
      <c r="AW194" s="12" t="s">
        <v>32</v>
      </c>
      <c r="AX194" s="12" t="s">
        <v>79</v>
      </c>
      <c r="AY194" s="151" t="s">
        <v>134</v>
      </c>
    </row>
    <row r="195" spans="2:65" s="1" customFormat="1" ht="24.2" customHeight="1">
      <c r="B195" s="127"/>
      <c r="C195" s="128" t="s">
        <v>373</v>
      </c>
      <c r="D195" s="128" t="s">
        <v>137</v>
      </c>
      <c r="E195" s="129" t="s">
        <v>659</v>
      </c>
      <c r="F195" s="130" t="s">
        <v>660</v>
      </c>
      <c r="G195" s="131" t="s">
        <v>255</v>
      </c>
      <c r="H195" s="132">
        <v>1265</v>
      </c>
      <c r="I195" s="133"/>
      <c r="J195" s="134">
        <f>ROUND(I195*H195,2)</f>
        <v>0</v>
      </c>
      <c r="K195" s="130" t="s">
        <v>141</v>
      </c>
      <c r="L195" s="32"/>
      <c r="M195" s="135" t="s">
        <v>3</v>
      </c>
      <c r="N195" s="136" t="s">
        <v>42</v>
      </c>
      <c r="P195" s="137">
        <f>O195*H195</f>
        <v>0</v>
      </c>
      <c r="Q195" s="137">
        <v>0.19800000000000001</v>
      </c>
      <c r="R195" s="137">
        <f>Q195*H195</f>
        <v>250.47</v>
      </c>
      <c r="S195" s="137">
        <v>0</v>
      </c>
      <c r="T195" s="138">
        <f>S195*H195</f>
        <v>0</v>
      </c>
      <c r="AR195" s="139" t="s">
        <v>157</v>
      </c>
      <c r="AT195" s="139" t="s">
        <v>137</v>
      </c>
      <c r="AU195" s="139" t="s">
        <v>81</v>
      </c>
      <c r="AY195" s="17" t="s">
        <v>134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7" t="s">
        <v>79</v>
      </c>
      <c r="BK195" s="140">
        <f>ROUND(I195*H195,2)</f>
        <v>0</v>
      </c>
      <c r="BL195" s="17" t="s">
        <v>157</v>
      </c>
      <c r="BM195" s="139" t="s">
        <v>661</v>
      </c>
    </row>
    <row r="196" spans="2:65" s="1" customFormat="1">
      <c r="B196" s="32"/>
      <c r="D196" s="141" t="s">
        <v>144</v>
      </c>
      <c r="F196" s="142" t="s">
        <v>662</v>
      </c>
      <c r="I196" s="143"/>
      <c r="L196" s="32"/>
      <c r="M196" s="144"/>
      <c r="T196" s="53"/>
      <c r="AT196" s="17" t="s">
        <v>144</v>
      </c>
      <c r="AU196" s="17" t="s">
        <v>81</v>
      </c>
    </row>
    <row r="197" spans="2:65" s="12" customFormat="1">
      <c r="B197" s="150"/>
      <c r="D197" s="145" t="s">
        <v>258</v>
      </c>
      <c r="E197" s="151" t="s">
        <v>3</v>
      </c>
      <c r="F197" s="152" t="s">
        <v>654</v>
      </c>
      <c r="H197" s="153">
        <v>1265</v>
      </c>
      <c r="I197" s="154"/>
      <c r="L197" s="150"/>
      <c r="M197" s="155"/>
      <c r="T197" s="156"/>
      <c r="AT197" s="151" t="s">
        <v>258</v>
      </c>
      <c r="AU197" s="151" t="s">
        <v>81</v>
      </c>
      <c r="AV197" s="12" t="s">
        <v>81</v>
      </c>
      <c r="AW197" s="12" t="s">
        <v>32</v>
      </c>
      <c r="AX197" s="12" t="s">
        <v>79</v>
      </c>
      <c r="AY197" s="151" t="s">
        <v>134</v>
      </c>
    </row>
    <row r="198" spans="2:65" s="1" customFormat="1" ht="24.2" customHeight="1">
      <c r="B198" s="127"/>
      <c r="C198" s="128" t="s">
        <v>378</v>
      </c>
      <c r="D198" s="128" t="s">
        <v>137</v>
      </c>
      <c r="E198" s="129" t="s">
        <v>663</v>
      </c>
      <c r="F198" s="130" t="s">
        <v>664</v>
      </c>
      <c r="G198" s="131" t="s">
        <v>255</v>
      </c>
      <c r="H198" s="132">
        <v>1265</v>
      </c>
      <c r="I198" s="133"/>
      <c r="J198" s="134">
        <f>ROUND(I198*H198,2)</f>
        <v>0</v>
      </c>
      <c r="K198" s="130" t="s">
        <v>141</v>
      </c>
      <c r="L198" s="32"/>
      <c r="M198" s="135" t="s">
        <v>3</v>
      </c>
      <c r="N198" s="136" t="s">
        <v>42</v>
      </c>
      <c r="P198" s="137">
        <f>O198*H198</f>
        <v>0</v>
      </c>
      <c r="Q198" s="137">
        <v>0.29160000000000003</v>
      </c>
      <c r="R198" s="137">
        <f>Q198*H198</f>
        <v>368.87400000000002</v>
      </c>
      <c r="S198" s="137">
        <v>0</v>
      </c>
      <c r="T198" s="138">
        <f>S198*H198</f>
        <v>0</v>
      </c>
      <c r="AR198" s="139" t="s">
        <v>157</v>
      </c>
      <c r="AT198" s="139" t="s">
        <v>137</v>
      </c>
      <c r="AU198" s="139" t="s">
        <v>81</v>
      </c>
      <c r="AY198" s="17" t="s">
        <v>134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7" t="s">
        <v>79</v>
      </c>
      <c r="BK198" s="140">
        <f>ROUND(I198*H198,2)</f>
        <v>0</v>
      </c>
      <c r="BL198" s="17" t="s">
        <v>157</v>
      </c>
      <c r="BM198" s="139" t="s">
        <v>665</v>
      </c>
    </row>
    <row r="199" spans="2:65" s="1" customFormat="1">
      <c r="B199" s="32"/>
      <c r="D199" s="141" t="s">
        <v>144</v>
      </c>
      <c r="F199" s="142" t="s">
        <v>666</v>
      </c>
      <c r="I199" s="143"/>
      <c r="L199" s="32"/>
      <c r="M199" s="144"/>
      <c r="T199" s="53"/>
      <c r="AT199" s="17" t="s">
        <v>144</v>
      </c>
      <c r="AU199" s="17" t="s">
        <v>81</v>
      </c>
    </row>
    <row r="200" spans="2:65" s="12" customFormat="1">
      <c r="B200" s="150"/>
      <c r="D200" s="145" t="s">
        <v>258</v>
      </c>
      <c r="E200" s="151" t="s">
        <v>3</v>
      </c>
      <c r="F200" s="152" t="s">
        <v>654</v>
      </c>
      <c r="H200" s="153">
        <v>1265</v>
      </c>
      <c r="I200" s="154"/>
      <c r="L200" s="150"/>
      <c r="M200" s="155"/>
      <c r="T200" s="156"/>
      <c r="AT200" s="151" t="s">
        <v>258</v>
      </c>
      <c r="AU200" s="151" t="s">
        <v>81</v>
      </c>
      <c r="AV200" s="12" t="s">
        <v>81</v>
      </c>
      <c r="AW200" s="12" t="s">
        <v>32</v>
      </c>
      <c r="AX200" s="12" t="s">
        <v>79</v>
      </c>
      <c r="AY200" s="151" t="s">
        <v>134</v>
      </c>
    </row>
    <row r="201" spans="2:65" s="1" customFormat="1" ht="21.75" customHeight="1">
      <c r="B201" s="127"/>
      <c r="C201" s="128" t="s">
        <v>386</v>
      </c>
      <c r="D201" s="128" t="s">
        <v>137</v>
      </c>
      <c r="E201" s="129" t="s">
        <v>667</v>
      </c>
      <c r="F201" s="130" t="s">
        <v>668</v>
      </c>
      <c r="G201" s="131" t="s">
        <v>255</v>
      </c>
      <c r="H201" s="132">
        <v>1265</v>
      </c>
      <c r="I201" s="133"/>
      <c r="J201" s="134">
        <f>ROUND(I201*H201,2)</f>
        <v>0</v>
      </c>
      <c r="K201" s="130" t="s">
        <v>141</v>
      </c>
      <c r="L201" s="32"/>
      <c r="M201" s="135" t="s">
        <v>3</v>
      </c>
      <c r="N201" s="136" t="s">
        <v>42</v>
      </c>
      <c r="P201" s="137">
        <f>O201*H201</f>
        <v>0</v>
      </c>
      <c r="Q201" s="137">
        <v>6.9000000000000006E-2</v>
      </c>
      <c r="R201" s="137">
        <f>Q201*H201</f>
        <v>87.285000000000011</v>
      </c>
      <c r="S201" s="137">
        <v>0</v>
      </c>
      <c r="T201" s="138">
        <f>S201*H201</f>
        <v>0</v>
      </c>
      <c r="AR201" s="139" t="s">
        <v>157</v>
      </c>
      <c r="AT201" s="139" t="s">
        <v>137</v>
      </c>
      <c r="AU201" s="139" t="s">
        <v>81</v>
      </c>
      <c r="AY201" s="17" t="s">
        <v>134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79</v>
      </c>
      <c r="BK201" s="140">
        <f>ROUND(I201*H201,2)</f>
        <v>0</v>
      </c>
      <c r="BL201" s="17" t="s">
        <v>157</v>
      </c>
      <c r="BM201" s="139" t="s">
        <v>669</v>
      </c>
    </row>
    <row r="202" spans="2:65" s="1" customFormat="1">
      <c r="B202" s="32"/>
      <c r="D202" s="141" t="s">
        <v>144</v>
      </c>
      <c r="F202" s="142" t="s">
        <v>670</v>
      </c>
      <c r="I202" s="143"/>
      <c r="L202" s="32"/>
      <c r="M202" s="144"/>
      <c r="T202" s="53"/>
      <c r="AT202" s="17" t="s">
        <v>144</v>
      </c>
      <c r="AU202" s="17" t="s">
        <v>81</v>
      </c>
    </row>
    <row r="203" spans="2:65" s="12" customFormat="1">
      <c r="B203" s="150"/>
      <c r="D203" s="145" t="s">
        <v>258</v>
      </c>
      <c r="E203" s="151" t="s">
        <v>3</v>
      </c>
      <c r="F203" s="152" t="s">
        <v>654</v>
      </c>
      <c r="H203" s="153">
        <v>1265</v>
      </c>
      <c r="I203" s="154"/>
      <c r="L203" s="150"/>
      <c r="M203" s="155"/>
      <c r="T203" s="156"/>
      <c r="AT203" s="151" t="s">
        <v>258</v>
      </c>
      <c r="AU203" s="151" t="s">
        <v>81</v>
      </c>
      <c r="AV203" s="12" t="s">
        <v>81</v>
      </c>
      <c r="AW203" s="12" t="s">
        <v>32</v>
      </c>
      <c r="AX203" s="12" t="s">
        <v>79</v>
      </c>
      <c r="AY203" s="151" t="s">
        <v>134</v>
      </c>
    </row>
    <row r="204" spans="2:65" s="1" customFormat="1" ht="21.75" customHeight="1">
      <c r="B204" s="127"/>
      <c r="C204" s="128" t="s">
        <v>671</v>
      </c>
      <c r="D204" s="128" t="s">
        <v>137</v>
      </c>
      <c r="E204" s="129" t="s">
        <v>672</v>
      </c>
      <c r="F204" s="130" t="s">
        <v>673</v>
      </c>
      <c r="G204" s="131" t="s">
        <v>255</v>
      </c>
      <c r="H204" s="132">
        <v>57.4</v>
      </c>
      <c r="I204" s="133"/>
      <c r="J204" s="134">
        <f>ROUND(I204*H204,2)</f>
        <v>0</v>
      </c>
      <c r="K204" s="130" t="s">
        <v>141</v>
      </c>
      <c r="L204" s="32"/>
      <c r="M204" s="135" t="s">
        <v>3</v>
      </c>
      <c r="N204" s="136" t="s">
        <v>42</v>
      </c>
      <c r="P204" s="137">
        <f>O204*H204</f>
        <v>0</v>
      </c>
      <c r="Q204" s="137">
        <v>0.46</v>
      </c>
      <c r="R204" s="137">
        <f>Q204*H204</f>
        <v>26.404</v>
      </c>
      <c r="S204" s="137">
        <v>0</v>
      </c>
      <c r="T204" s="138">
        <f>S204*H204</f>
        <v>0</v>
      </c>
      <c r="AR204" s="139" t="s">
        <v>157</v>
      </c>
      <c r="AT204" s="139" t="s">
        <v>137</v>
      </c>
      <c r="AU204" s="139" t="s">
        <v>81</v>
      </c>
      <c r="AY204" s="17" t="s">
        <v>134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79</v>
      </c>
      <c r="BK204" s="140">
        <f>ROUND(I204*H204,2)</f>
        <v>0</v>
      </c>
      <c r="BL204" s="17" t="s">
        <v>157</v>
      </c>
      <c r="BM204" s="139" t="s">
        <v>674</v>
      </c>
    </row>
    <row r="205" spans="2:65" s="1" customFormat="1">
      <c r="B205" s="32"/>
      <c r="D205" s="141" t="s">
        <v>144</v>
      </c>
      <c r="F205" s="142" t="s">
        <v>675</v>
      </c>
      <c r="I205" s="143"/>
      <c r="L205" s="32"/>
      <c r="M205" s="144"/>
      <c r="T205" s="53"/>
      <c r="AT205" s="17" t="s">
        <v>144</v>
      </c>
      <c r="AU205" s="17" t="s">
        <v>81</v>
      </c>
    </row>
    <row r="206" spans="2:65" s="12" customFormat="1">
      <c r="B206" s="150"/>
      <c r="D206" s="145" t="s">
        <v>258</v>
      </c>
      <c r="E206" s="151" t="s">
        <v>3</v>
      </c>
      <c r="F206" s="152" t="s">
        <v>676</v>
      </c>
      <c r="H206" s="153">
        <v>36.9</v>
      </c>
      <c r="I206" s="154"/>
      <c r="L206" s="150"/>
      <c r="M206" s="155"/>
      <c r="T206" s="156"/>
      <c r="AT206" s="151" t="s">
        <v>258</v>
      </c>
      <c r="AU206" s="151" t="s">
        <v>81</v>
      </c>
      <c r="AV206" s="12" t="s">
        <v>81</v>
      </c>
      <c r="AW206" s="12" t="s">
        <v>32</v>
      </c>
      <c r="AX206" s="12" t="s">
        <v>71</v>
      </c>
      <c r="AY206" s="151" t="s">
        <v>134</v>
      </c>
    </row>
    <row r="207" spans="2:65" s="12" customFormat="1">
      <c r="B207" s="150"/>
      <c r="D207" s="145" t="s">
        <v>258</v>
      </c>
      <c r="E207" s="151" t="s">
        <v>3</v>
      </c>
      <c r="F207" s="152" t="s">
        <v>645</v>
      </c>
      <c r="H207" s="153">
        <v>20.5</v>
      </c>
      <c r="I207" s="154"/>
      <c r="L207" s="150"/>
      <c r="M207" s="155"/>
      <c r="T207" s="156"/>
      <c r="AT207" s="151" t="s">
        <v>258</v>
      </c>
      <c r="AU207" s="151" t="s">
        <v>81</v>
      </c>
      <c r="AV207" s="12" t="s">
        <v>81</v>
      </c>
      <c r="AW207" s="12" t="s">
        <v>32</v>
      </c>
      <c r="AX207" s="12" t="s">
        <v>71</v>
      </c>
      <c r="AY207" s="151" t="s">
        <v>134</v>
      </c>
    </row>
    <row r="208" spans="2:65" s="13" customFormat="1">
      <c r="B208" s="157"/>
      <c r="D208" s="145" t="s">
        <v>258</v>
      </c>
      <c r="E208" s="158" t="s">
        <v>3</v>
      </c>
      <c r="F208" s="159" t="s">
        <v>291</v>
      </c>
      <c r="H208" s="160">
        <v>57.4</v>
      </c>
      <c r="I208" s="161"/>
      <c r="L208" s="157"/>
      <c r="M208" s="162"/>
      <c r="T208" s="163"/>
      <c r="AT208" s="158" t="s">
        <v>258</v>
      </c>
      <c r="AU208" s="158" t="s">
        <v>81</v>
      </c>
      <c r="AV208" s="13" t="s">
        <v>157</v>
      </c>
      <c r="AW208" s="13" t="s">
        <v>32</v>
      </c>
      <c r="AX208" s="13" t="s">
        <v>79</v>
      </c>
      <c r="AY208" s="158" t="s">
        <v>134</v>
      </c>
    </row>
    <row r="209" spans="2:65" s="1" customFormat="1" ht="24.2" customHeight="1">
      <c r="B209" s="127"/>
      <c r="C209" s="128" t="s">
        <v>677</v>
      </c>
      <c r="D209" s="128" t="s">
        <v>137</v>
      </c>
      <c r="E209" s="129" t="s">
        <v>678</v>
      </c>
      <c r="F209" s="130" t="s">
        <v>679</v>
      </c>
      <c r="G209" s="131" t="s">
        <v>255</v>
      </c>
      <c r="H209" s="132">
        <v>36.9</v>
      </c>
      <c r="I209" s="133"/>
      <c r="J209" s="134">
        <f>ROUND(I209*H209,2)</f>
        <v>0</v>
      </c>
      <c r="K209" s="130" t="s">
        <v>141</v>
      </c>
      <c r="L209" s="32"/>
      <c r="M209" s="135" t="s">
        <v>3</v>
      </c>
      <c r="N209" s="136" t="s">
        <v>42</v>
      </c>
      <c r="P209" s="137">
        <f>O209*H209</f>
        <v>0</v>
      </c>
      <c r="Q209" s="137">
        <v>0.32232</v>
      </c>
      <c r="R209" s="137">
        <f>Q209*H209</f>
        <v>11.893607999999999</v>
      </c>
      <c r="S209" s="137">
        <v>0</v>
      </c>
      <c r="T209" s="138">
        <f>S209*H209</f>
        <v>0</v>
      </c>
      <c r="AR209" s="139" t="s">
        <v>157</v>
      </c>
      <c r="AT209" s="139" t="s">
        <v>137</v>
      </c>
      <c r="AU209" s="139" t="s">
        <v>81</v>
      </c>
      <c r="AY209" s="17" t="s">
        <v>134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79</v>
      </c>
      <c r="BK209" s="140">
        <f>ROUND(I209*H209,2)</f>
        <v>0</v>
      </c>
      <c r="BL209" s="17" t="s">
        <v>157</v>
      </c>
      <c r="BM209" s="139" t="s">
        <v>680</v>
      </c>
    </row>
    <row r="210" spans="2:65" s="1" customFormat="1">
      <c r="B210" s="32"/>
      <c r="D210" s="141" t="s">
        <v>144</v>
      </c>
      <c r="F210" s="142" t="s">
        <v>681</v>
      </c>
      <c r="I210" s="143"/>
      <c r="L210" s="32"/>
      <c r="M210" s="144"/>
      <c r="T210" s="53"/>
      <c r="AT210" s="17" t="s">
        <v>144</v>
      </c>
      <c r="AU210" s="17" t="s">
        <v>81</v>
      </c>
    </row>
    <row r="211" spans="2:65" s="12" customFormat="1">
      <c r="B211" s="150"/>
      <c r="D211" s="145" t="s">
        <v>258</v>
      </c>
      <c r="E211" s="151" t="s">
        <v>3</v>
      </c>
      <c r="F211" s="152" t="s">
        <v>676</v>
      </c>
      <c r="H211" s="153">
        <v>36.9</v>
      </c>
      <c r="I211" s="154"/>
      <c r="L211" s="150"/>
      <c r="M211" s="155"/>
      <c r="T211" s="156"/>
      <c r="AT211" s="151" t="s">
        <v>258</v>
      </c>
      <c r="AU211" s="151" t="s">
        <v>81</v>
      </c>
      <c r="AV211" s="12" t="s">
        <v>81</v>
      </c>
      <c r="AW211" s="12" t="s">
        <v>32</v>
      </c>
      <c r="AX211" s="12" t="s">
        <v>79</v>
      </c>
      <c r="AY211" s="151" t="s">
        <v>134</v>
      </c>
    </row>
    <row r="212" spans="2:65" s="1" customFormat="1" ht="29.25" customHeight="1">
      <c r="B212" s="127"/>
      <c r="C212" s="128" t="s">
        <v>682</v>
      </c>
      <c r="D212" s="128" t="s">
        <v>137</v>
      </c>
      <c r="E212" s="129" t="s">
        <v>683</v>
      </c>
      <c r="F212" s="130" t="s">
        <v>1656</v>
      </c>
      <c r="G212" s="131" t="s">
        <v>255</v>
      </c>
      <c r="H212" s="132">
        <v>1265</v>
      </c>
      <c r="I212" s="133"/>
      <c r="J212" s="134">
        <f>ROUND(I212*H212,2)</f>
        <v>0</v>
      </c>
      <c r="K212" s="130" t="s">
        <v>141</v>
      </c>
      <c r="L212" s="32"/>
      <c r="M212" s="135" t="s">
        <v>3</v>
      </c>
      <c r="N212" s="136" t="s">
        <v>42</v>
      </c>
      <c r="P212" s="137">
        <f>O212*H212</f>
        <v>0</v>
      </c>
      <c r="Q212" s="137">
        <v>5.151E-2</v>
      </c>
      <c r="R212" s="137">
        <f>Q212*H212</f>
        <v>65.160150000000002</v>
      </c>
      <c r="S212" s="137">
        <v>0</v>
      </c>
      <c r="T212" s="138">
        <f>S212*H212</f>
        <v>0</v>
      </c>
      <c r="AR212" s="139" t="s">
        <v>157</v>
      </c>
      <c r="AT212" s="139" t="s">
        <v>137</v>
      </c>
      <c r="AU212" s="139" t="s">
        <v>81</v>
      </c>
      <c r="AY212" s="17" t="s">
        <v>134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7" t="s">
        <v>79</v>
      </c>
      <c r="BK212" s="140">
        <f>ROUND(I212*H212,2)</f>
        <v>0</v>
      </c>
      <c r="BL212" s="17" t="s">
        <v>157</v>
      </c>
      <c r="BM212" s="139" t="s">
        <v>684</v>
      </c>
    </row>
    <row r="213" spans="2:65" s="1" customFormat="1">
      <c r="B213" s="32"/>
      <c r="D213" s="141" t="s">
        <v>144</v>
      </c>
      <c r="F213" s="142" t="s">
        <v>685</v>
      </c>
      <c r="I213" s="143"/>
      <c r="L213" s="32"/>
      <c r="M213" s="144"/>
      <c r="T213" s="53"/>
      <c r="AT213" s="17" t="s">
        <v>144</v>
      </c>
      <c r="AU213" s="17" t="s">
        <v>81</v>
      </c>
    </row>
    <row r="214" spans="2:65" s="12" customFormat="1">
      <c r="B214" s="150"/>
      <c r="D214" s="145" t="s">
        <v>258</v>
      </c>
      <c r="E214" s="151" t="s">
        <v>3</v>
      </c>
      <c r="F214" s="152" t="s">
        <v>654</v>
      </c>
      <c r="H214" s="153">
        <v>1265</v>
      </c>
      <c r="I214" s="154"/>
      <c r="L214" s="150"/>
      <c r="M214" s="155"/>
      <c r="T214" s="156"/>
      <c r="AT214" s="151" t="s">
        <v>258</v>
      </c>
      <c r="AU214" s="151" t="s">
        <v>81</v>
      </c>
      <c r="AV214" s="12" t="s">
        <v>81</v>
      </c>
      <c r="AW214" s="12" t="s">
        <v>32</v>
      </c>
      <c r="AX214" s="12" t="s">
        <v>79</v>
      </c>
      <c r="AY214" s="151" t="s">
        <v>134</v>
      </c>
    </row>
    <row r="215" spans="2:65" s="1" customFormat="1" ht="16.5" customHeight="1">
      <c r="B215" s="127"/>
      <c r="C215" s="128" t="s">
        <v>686</v>
      </c>
      <c r="D215" s="128" t="s">
        <v>137</v>
      </c>
      <c r="E215" s="129" t="s">
        <v>687</v>
      </c>
      <c r="F215" s="130" t="s">
        <v>688</v>
      </c>
      <c r="G215" s="131" t="s">
        <v>275</v>
      </c>
      <c r="H215" s="132">
        <v>76.372</v>
      </c>
      <c r="I215" s="133"/>
      <c r="J215" s="134">
        <f>ROUND(I215*H215,2)</f>
        <v>0</v>
      </c>
      <c r="K215" s="130" t="s">
        <v>141</v>
      </c>
      <c r="L215" s="32"/>
      <c r="M215" s="135" t="s">
        <v>3</v>
      </c>
      <c r="N215" s="136" t="s">
        <v>42</v>
      </c>
      <c r="P215" s="137">
        <f>O215*H215</f>
        <v>0</v>
      </c>
      <c r="Q215" s="137">
        <v>1.0000000000000001E-5</v>
      </c>
      <c r="R215" s="137">
        <f>Q215*H215</f>
        <v>7.6372000000000007E-4</v>
      </c>
      <c r="S215" s="137">
        <v>0</v>
      </c>
      <c r="T215" s="138">
        <f>S215*H215</f>
        <v>0</v>
      </c>
      <c r="AR215" s="139" t="s">
        <v>157</v>
      </c>
      <c r="AT215" s="139" t="s">
        <v>137</v>
      </c>
      <c r="AU215" s="139" t="s">
        <v>81</v>
      </c>
      <c r="AY215" s="17" t="s">
        <v>134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79</v>
      </c>
      <c r="BK215" s="140">
        <f>ROUND(I215*H215,2)</f>
        <v>0</v>
      </c>
      <c r="BL215" s="17" t="s">
        <v>157</v>
      </c>
      <c r="BM215" s="139" t="s">
        <v>689</v>
      </c>
    </row>
    <row r="216" spans="2:65" s="1" customFormat="1">
      <c r="B216" s="32"/>
      <c r="D216" s="141" t="s">
        <v>144</v>
      </c>
      <c r="F216" s="142" t="s">
        <v>690</v>
      </c>
      <c r="I216" s="143"/>
      <c r="L216" s="32"/>
      <c r="M216" s="144"/>
      <c r="T216" s="53"/>
      <c r="AT216" s="17" t="s">
        <v>144</v>
      </c>
      <c r="AU216" s="17" t="s">
        <v>81</v>
      </c>
    </row>
    <row r="217" spans="2:65" s="12" customFormat="1">
      <c r="B217" s="150"/>
      <c r="D217" s="145" t="s">
        <v>258</v>
      </c>
      <c r="E217" s="151" t="s">
        <v>3</v>
      </c>
      <c r="F217" s="152" t="s">
        <v>691</v>
      </c>
      <c r="H217" s="153">
        <v>27.5</v>
      </c>
      <c r="I217" s="154"/>
      <c r="L217" s="150"/>
      <c r="M217" s="155"/>
      <c r="T217" s="156"/>
      <c r="AT217" s="151" t="s">
        <v>258</v>
      </c>
      <c r="AU217" s="151" t="s">
        <v>81</v>
      </c>
      <c r="AV217" s="12" t="s">
        <v>81</v>
      </c>
      <c r="AW217" s="12" t="s">
        <v>32</v>
      </c>
      <c r="AX217" s="12" t="s">
        <v>71</v>
      </c>
      <c r="AY217" s="151" t="s">
        <v>134</v>
      </c>
    </row>
    <row r="218" spans="2:65" s="12" customFormat="1">
      <c r="B218" s="150"/>
      <c r="D218" s="145" t="s">
        <v>258</v>
      </c>
      <c r="E218" s="151" t="s">
        <v>3</v>
      </c>
      <c r="F218" s="152" t="s">
        <v>692</v>
      </c>
      <c r="H218" s="153">
        <v>18.100000000000001</v>
      </c>
      <c r="I218" s="154"/>
      <c r="L218" s="150"/>
      <c r="M218" s="155"/>
      <c r="T218" s="156"/>
      <c r="AT218" s="151" t="s">
        <v>258</v>
      </c>
      <c r="AU218" s="151" t="s">
        <v>81</v>
      </c>
      <c r="AV218" s="12" t="s">
        <v>81</v>
      </c>
      <c r="AW218" s="12" t="s">
        <v>32</v>
      </c>
      <c r="AX218" s="12" t="s">
        <v>71</v>
      </c>
      <c r="AY218" s="151" t="s">
        <v>134</v>
      </c>
    </row>
    <row r="219" spans="2:65" s="12" customFormat="1">
      <c r="B219" s="150"/>
      <c r="D219" s="145" t="s">
        <v>258</v>
      </c>
      <c r="E219" s="151" t="s">
        <v>3</v>
      </c>
      <c r="F219" s="152" t="s">
        <v>693</v>
      </c>
      <c r="H219" s="153">
        <v>30.771999999999998</v>
      </c>
      <c r="I219" s="154"/>
      <c r="L219" s="150"/>
      <c r="M219" s="155"/>
      <c r="T219" s="156"/>
      <c r="AT219" s="151" t="s">
        <v>258</v>
      </c>
      <c r="AU219" s="151" t="s">
        <v>81</v>
      </c>
      <c r="AV219" s="12" t="s">
        <v>81</v>
      </c>
      <c r="AW219" s="12" t="s">
        <v>32</v>
      </c>
      <c r="AX219" s="12" t="s">
        <v>71</v>
      </c>
      <c r="AY219" s="151" t="s">
        <v>134</v>
      </c>
    </row>
    <row r="220" spans="2:65" s="13" customFormat="1">
      <c r="B220" s="157"/>
      <c r="D220" s="145" t="s">
        <v>258</v>
      </c>
      <c r="E220" s="158" t="s">
        <v>3</v>
      </c>
      <c r="F220" s="159" t="s">
        <v>291</v>
      </c>
      <c r="H220" s="160">
        <v>76.372</v>
      </c>
      <c r="I220" s="161"/>
      <c r="L220" s="157"/>
      <c r="M220" s="162"/>
      <c r="T220" s="163"/>
      <c r="AT220" s="158" t="s">
        <v>258</v>
      </c>
      <c r="AU220" s="158" t="s">
        <v>81</v>
      </c>
      <c r="AV220" s="13" t="s">
        <v>157</v>
      </c>
      <c r="AW220" s="13" t="s">
        <v>32</v>
      </c>
      <c r="AX220" s="13" t="s">
        <v>79</v>
      </c>
      <c r="AY220" s="158" t="s">
        <v>134</v>
      </c>
    </row>
    <row r="221" spans="2:65" s="1" customFormat="1" ht="16.5" customHeight="1">
      <c r="B221" s="127"/>
      <c r="C221" s="128" t="s">
        <v>694</v>
      </c>
      <c r="D221" s="128" t="s">
        <v>137</v>
      </c>
      <c r="E221" s="129" t="s">
        <v>695</v>
      </c>
      <c r="F221" s="130" t="s">
        <v>696</v>
      </c>
      <c r="G221" s="131" t="s">
        <v>324</v>
      </c>
      <c r="H221" s="132">
        <v>2</v>
      </c>
      <c r="I221" s="133"/>
      <c r="J221" s="134">
        <f>ROUND(I221*H221,2)</f>
        <v>0</v>
      </c>
      <c r="K221" s="130" t="s">
        <v>3</v>
      </c>
      <c r="L221" s="32"/>
      <c r="M221" s="135" t="s">
        <v>3</v>
      </c>
      <c r="N221" s="136" t="s">
        <v>42</v>
      </c>
      <c r="P221" s="137">
        <f>O221*H221</f>
        <v>0</v>
      </c>
      <c r="Q221" s="137">
        <v>1.0000000000000001E-5</v>
      </c>
      <c r="R221" s="137">
        <f>Q221*H221</f>
        <v>2.0000000000000002E-5</v>
      </c>
      <c r="S221" s="137">
        <v>0</v>
      </c>
      <c r="T221" s="138">
        <f>S221*H221</f>
        <v>0</v>
      </c>
      <c r="AR221" s="139" t="s">
        <v>157</v>
      </c>
      <c r="AT221" s="139" t="s">
        <v>137</v>
      </c>
      <c r="AU221" s="139" t="s">
        <v>81</v>
      </c>
      <c r="AY221" s="17" t="s">
        <v>134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7" t="s">
        <v>79</v>
      </c>
      <c r="BK221" s="140">
        <f>ROUND(I221*H221,2)</f>
        <v>0</v>
      </c>
      <c r="BL221" s="17" t="s">
        <v>157</v>
      </c>
      <c r="BM221" s="139" t="s">
        <v>697</v>
      </c>
    </row>
    <row r="222" spans="2:65" s="1" customFormat="1" ht="33" customHeight="1">
      <c r="B222" s="127"/>
      <c r="C222" s="128" t="s">
        <v>698</v>
      </c>
      <c r="D222" s="128" t="s">
        <v>137</v>
      </c>
      <c r="E222" s="129" t="s">
        <v>699</v>
      </c>
      <c r="F222" s="130" t="s">
        <v>700</v>
      </c>
      <c r="G222" s="131" t="s">
        <v>255</v>
      </c>
      <c r="H222" s="132">
        <v>36.9</v>
      </c>
      <c r="I222" s="133"/>
      <c r="J222" s="134">
        <f>ROUND(I222*H222,2)</f>
        <v>0</v>
      </c>
      <c r="K222" s="130" t="s">
        <v>141</v>
      </c>
      <c r="L222" s="32"/>
      <c r="M222" s="135" t="s">
        <v>3</v>
      </c>
      <c r="N222" s="136" t="s">
        <v>42</v>
      </c>
      <c r="P222" s="137">
        <f>O222*H222</f>
        <v>0</v>
      </c>
      <c r="Q222" s="137">
        <v>0.1837</v>
      </c>
      <c r="R222" s="137">
        <f>Q222*H222</f>
        <v>6.7785299999999999</v>
      </c>
      <c r="S222" s="137">
        <v>0</v>
      </c>
      <c r="T222" s="138">
        <f>S222*H222</f>
        <v>0</v>
      </c>
      <c r="AR222" s="139" t="s">
        <v>157</v>
      </c>
      <c r="AT222" s="139" t="s">
        <v>137</v>
      </c>
      <c r="AU222" s="139" t="s">
        <v>81</v>
      </c>
      <c r="AY222" s="17" t="s">
        <v>134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79</v>
      </c>
      <c r="BK222" s="140">
        <f>ROUND(I222*H222,2)</f>
        <v>0</v>
      </c>
      <c r="BL222" s="17" t="s">
        <v>157</v>
      </c>
      <c r="BM222" s="139" t="s">
        <v>701</v>
      </c>
    </row>
    <row r="223" spans="2:65" s="1" customFormat="1">
      <c r="B223" s="32"/>
      <c r="D223" s="141" t="s">
        <v>144</v>
      </c>
      <c r="F223" s="142" t="s">
        <v>702</v>
      </c>
      <c r="I223" s="143"/>
      <c r="L223" s="32"/>
      <c r="M223" s="144"/>
      <c r="T223" s="53"/>
      <c r="AT223" s="17" t="s">
        <v>144</v>
      </c>
      <c r="AU223" s="17" t="s">
        <v>81</v>
      </c>
    </row>
    <row r="224" spans="2:65" s="12" customFormat="1">
      <c r="B224" s="150"/>
      <c r="D224" s="145" t="s">
        <v>258</v>
      </c>
      <c r="E224" s="151" t="s">
        <v>3</v>
      </c>
      <c r="F224" s="152" t="s">
        <v>676</v>
      </c>
      <c r="H224" s="153">
        <v>36.9</v>
      </c>
      <c r="I224" s="154"/>
      <c r="L224" s="150"/>
      <c r="M224" s="155"/>
      <c r="T224" s="156"/>
      <c r="AT224" s="151" t="s">
        <v>258</v>
      </c>
      <c r="AU224" s="151" t="s">
        <v>81</v>
      </c>
      <c r="AV224" s="12" t="s">
        <v>81</v>
      </c>
      <c r="AW224" s="12" t="s">
        <v>32</v>
      </c>
      <c r="AX224" s="12" t="s">
        <v>79</v>
      </c>
      <c r="AY224" s="151" t="s">
        <v>134</v>
      </c>
    </row>
    <row r="225" spans="2:65" s="1" customFormat="1" ht="16.5" customHeight="1">
      <c r="B225" s="127"/>
      <c r="C225" s="167" t="s">
        <v>703</v>
      </c>
      <c r="D225" s="167" t="s">
        <v>595</v>
      </c>
      <c r="E225" s="168" t="s">
        <v>704</v>
      </c>
      <c r="F225" s="169" t="s">
        <v>705</v>
      </c>
      <c r="G225" s="170" t="s">
        <v>255</v>
      </c>
      <c r="H225" s="171">
        <v>37.637999999999998</v>
      </c>
      <c r="I225" s="172"/>
      <c r="J225" s="173">
        <f>ROUND(I225*H225,2)</f>
        <v>0</v>
      </c>
      <c r="K225" s="169" t="s">
        <v>141</v>
      </c>
      <c r="L225" s="174"/>
      <c r="M225" s="175" t="s">
        <v>3</v>
      </c>
      <c r="N225" s="176" t="s">
        <v>42</v>
      </c>
      <c r="P225" s="137">
        <f>O225*H225</f>
        <v>0</v>
      </c>
      <c r="Q225" s="137">
        <v>0.161</v>
      </c>
      <c r="R225" s="137">
        <f>Q225*H225</f>
        <v>6.0597180000000002</v>
      </c>
      <c r="S225" s="137">
        <v>0</v>
      </c>
      <c r="T225" s="138">
        <f>S225*H225</f>
        <v>0</v>
      </c>
      <c r="AR225" s="139" t="s">
        <v>179</v>
      </c>
      <c r="AT225" s="139" t="s">
        <v>595</v>
      </c>
      <c r="AU225" s="139" t="s">
        <v>81</v>
      </c>
      <c r="AY225" s="17" t="s">
        <v>134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79</v>
      </c>
      <c r="BK225" s="140">
        <f>ROUND(I225*H225,2)</f>
        <v>0</v>
      </c>
      <c r="BL225" s="17" t="s">
        <v>157</v>
      </c>
      <c r="BM225" s="139" t="s">
        <v>706</v>
      </c>
    </row>
    <row r="226" spans="2:65" s="12" customFormat="1">
      <c r="B226" s="150"/>
      <c r="D226" s="145" t="s">
        <v>258</v>
      </c>
      <c r="F226" s="152" t="s">
        <v>707</v>
      </c>
      <c r="H226" s="153">
        <v>37.637999999999998</v>
      </c>
      <c r="I226" s="154"/>
      <c r="L226" s="150"/>
      <c r="M226" s="155"/>
      <c r="T226" s="156"/>
      <c r="AT226" s="151" t="s">
        <v>258</v>
      </c>
      <c r="AU226" s="151" t="s">
        <v>81</v>
      </c>
      <c r="AV226" s="12" t="s">
        <v>81</v>
      </c>
      <c r="AW226" s="12" t="s">
        <v>4</v>
      </c>
      <c r="AX226" s="12" t="s">
        <v>79</v>
      </c>
      <c r="AY226" s="151" t="s">
        <v>134</v>
      </c>
    </row>
    <row r="227" spans="2:65" s="1" customFormat="1" ht="24.2" customHeight="1">
      <c r="B227" s="127"/>
      <c r="C227" s="128" t="s">
        <v>708</v>
      </c>
      <c r="D227" s="128" t="s">
        <v>137</v>
      </c>
      <c r="E227" s="129" t="s">
        <v>709</v>
      </c>
      <c r="F227" s="130" t="s">
        <v>710</v>
      </c>
      <c r="G227" s="131" t="s">
        <v>255</v>
      </c>
      <c r="H227" s="132">
        <v>3.15</v>
      </c>
      <c r="I227" s="133"/>
      <c r="J227" s="134">
        <f>ROUND(I227*H227,2)</f>
        <v>0</v>
      </c>
      <c r="K227" s="130" t="s">
        <v>141</v>
      </c>
      <c r="L227" s="32"/>
      <c r="M227" s="135" t="s">
        <v>3</v>
      </c>
      <c r="N227" s="136" t="s">
        <v>42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157</v>
      </c>
      <c r="AT227" s="139" t="s">
        <v>137</v>
      </c>
      <c r="AU227" s="139" t="s">
        <v>81</v>
      </c>
      <c r="AY227" s="17" t="s">
        <v>134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7" t="s">
        <v>79</v>
      </c>
      <c r="BK227" s="140">
        <f>ROUND(I227*H227,2)</f>
        <v>0</v>
      </c>
      <c r="BL227" s="17" t="s">
        <v>157</v>
      </c>
      <c r="BM227" s="139" t="s">
        <v>711</v>
      </c>
    </row>
    <row r="228" spans="2:65" s="1" customFormat="1">
      <c r="B228" s="32"/>
      <c r="D228" s="141" t="s">
        <v>144</v>
      </c>
      <c r="F228" s="142" t="s">
        <v>712</v>
      </c>
      <c r="I228" s="143"/>
      <c r="L228" s="32"/>
      <c r="M228" s="144"/>
      <c r="T228" s="53"/>
      <c r="AT228" s="17" t="s">
        <v>144</v>
      </c>
      <c r="AU228" s="17" t="s">
        <v>81</v>
      </c>
    </row>
    <row r="229" spans="2:65" s="12" customFormat="1">
      <c r="B229" s="150"/>
      <c r="D229" s="145" t="s">
        <v>258</v>
      </c>
      <c r="E229" s="151" t="s">
        <v>3</v>
      </c>
      <c r="F229" s="152" t="s">
        <v>713</v>
      </c>
      <c r="H229" s="153">
        <v>3.15</v>
      </c>
      <c r="I229" s="154"/>
      <c r="L229" s="150"/>
      <c r="M229" s="155"/>
      <c r="T229" s="156"/>
      <c r="AT229" s="151" t="s">
        <v>258</v>
      </c>
      <c r="AU229" s="151" t="s">
        <v>81</v>
      </c>
      <c r="AV229" s="12" t="s">
        <v>81</v>
      </c>
      <c r="AW229" s="12" t="s">
        <v>32</v>
      </c>
      <c r="AX229" s="12" t="s">
        <v>79</v>
      </c>
      <c r="AY229" s="151" t="s">
        <v>134</v>
      </c>
    </row>
    <row r="230" spans="2:65" s="1" customFormat="1" ht="16.5" customHeight="1">
      <c r="B230" s="127"/>
      <c r="C230" s="167" t="s">
        <v>714</v>
      </c>
      <c r="D230" s="167" t="s">
        <v>595</v>
      </c>
      <c r="E230" s="168" t="s">
        <v>715</v>
      </c>
      <c r="F230" s="169" t="s">
        <v>716</v>
      </c>
      <c r="G230" s="170" t="s">
        <v>324</v>
      </c>
      <c r="H230" s="171">
        <v>9</v>
      </c>
      <c r="I230" s="172"/>
      <c r="J230" s="173">
        <f>ROUND(I230*H230,2)</f>
        <v>0</v>
      </c>
      <c r="K230" s="169" t="s">
        <v>141</v>
      </c>
      <c r="L230" s="174"/>
      <c r="M230" s="175" t="s">
        <v>3</v>
      </c>
      <c r="N230" s="176" t="s">
        <v>42</v>
      </c>
      <c r="P230" s="137">
        <f>O230*H230</f>
        <v>0</v>
      </c>
      <c r="Q230" s="137">
        <v>0.11899999999999999</v>
      </c>
      <c r="R230" s="137">
        <f>Q230*H230</f>
        <v>1.071</v>
      </c>
      <c r="S230" s="137">
        <v>0</v>
      </c>
      <c r="T230" s="138">
        <f>S230*H230</f>
        <v>0</v>
      </c>
      <c r="AR230" s="139" t="s">
        <v>179</v>
      </c>
      <c r="AT230" s="139" t="s">
        <v>595</v>
      </c>
      <c r="AU230" s="139" t="s">
        <v>81</v>
      </c>
      <c r="AY230" s="17" t="s">
        <v>134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79</v>
      </c>
      <c r="BK230" s="140">
        <f>ROUND(I230*H230,2)</f>
        <v>0</v>
      </c>
      <c r="BL230" s="17" t="s">
        <v>157</v>
      </c>
      <c r="BM230" s="139" t="s">
        <v>717</v>
      </c>
    </row>
    <row r="231" spans="2:65" s="12" customFormat="1">
      <c r="B231" s="150"/>
      <c r="D231" s="145" t="s">
        <v>258</v>
      </c>
      <c r="E231" s="151" t="s">
        <v>3</v>
      </c>
      <c r="F231" s="152" t="s">
        <v>185</v>
      </c>
      <c r="H231" s="153">
        <v>9</v>
      </c>
      <c r="I231" s="154"/>
      <c r="L231" s="150"/>
      <c r="M231" s="155"/>
      <c r="T231" s="156"/>
      <c r="AT231" s="151" t="s">
        <v>258</v>
      </c>
      <c r="AU231" s="151" t="s">
        <v>81</v>
      </c>
      <c r="AV231" s="12" t="s">
        <v>81</v>
      </c>
      <c r="AW231" s="12" t="s">
        <v>32</v>
      </c>
      <c r="AX231" s="12" t="s">
        <v>79</v>
      </c>
      <c r="AY231" s="151" t="s">
        <v>134</v>
      </c>
    </row>
    <row r="232" spans="2:65" s="11" customFormat="1" ht="22.9" customHeight="1">
      <c r="B232" s="115"/>
      <c r="D232" s="116" t="s">
        <v>70</v>
      </c>
      <c r="E232" s="125" t="s">
        <v>185</v>
      </c>
      <c r="F232" s="125" t="s">
        <v>321</v>
      </c>
      <c r="I232" s="118"/>
      <c r="J232" s="126">
        <f>BK232</f>
        <v>0</v>
      </c>
      <c r="L232" s="115"/>
      <c r="M232" s="120"/>
      <c r="P232" s="121">
        <f>SUM(P233:P266)</f>
        <v>0</v>
      </c>
      <c r="R232" s="121">
        <f>SUM(R233:R266)</f>
        <v>28.114640000000005</v>
      </c>
      <c r="T232" s="122">
        <f>SUM(T233:T266)</f>
        <v>0</v>
      </c>
      <c r="AR232" s="116" t="s">
        <v>79</v>
      </c>
      <c r="AT232" s="123" t="s">
        <v>70</v>
      </c>
      <c r="AU232" s="123" t="s">
        <v>79</v>
      </c>
      <c r="AY232" s="116" t="s">
        <v>134</v>
      </c>
      <c r="BK232" s="124">
        <f>SUM(BK233:BK266)</f>
        <v>0</v>
      </c>
    </row>
    <row r="233" spans="2:65" s="1" customFormat="1" ht="24.2" customHeight="1">
      <c r="B233" s="127"/>
      <c r="C233" s="128" t="s">
        <v>718</v>
      </c>
      <c r="D233" s="128" t="s">
        <v>137</v>
      </c>
      <c r="E233" s="129" t="s">
        <v>719</v>
      </c>
      <c r="F233" s="130" t="s">
        <v>720</v>
      </c>
      <c r="G233" s="131" t="s">
        <v>275</v>
      </c>
      <c r="H233" s="132">
        <v>12.67</v>
      </c>
      <c r="I233" s="133"/>
      <c r="J233" s="134">
        <f>ROUND(I233*H233,2)</f>
        <v>0</v>
      </c>
      <c r="K233" s="130" t="s">
        <v>141</v>
      </c>
      <c r="L233" s="32"/>
      <c r="M233" s="135" t="s">
        <v>3</v>
      </c>
      <c r="N233" s="136" t="s">
        <v>42</v>
      </c>
      <c r="P233" s="137">
        <f>O233*H233</f>
        <v>0</v>
      </c>
      <c r="Q233" s="137">
        <v>0.1295</v>
      </c>
      <c r="R233" s="137">
        <f>Q233*H233</f>
        <v>1.640765</v>
      </c>
      <c r="S233" s="137">
        <v>0</v>
      </c>
      <c r="T233" s="138">
        <f>S233*H233</f>
        <v>0</v>
      </c>
      <c r="AR233" s="139" t="s">
        <v>157</v>
      </c>
      <c r="AT233" s="139" t="s">
        <v>137</v>
      </c>
      <c r="AU233" s="139" t="s">
        <v>81</v>
      </c>
      <c r="AY233" s="17" t="s">
        <v>134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79</v>
      </c>
      <c r="BK233" s="140">
        <f>ROUND(I233*H233,2)</f>
        <v>0</v>
      </c>
      <c r="BL233" s="17" t="s">
        <v>157</v>
      </c>
      <c r="BM233" s="139" t="s">
        <v>721</v>
      </c>
    </row>
    <row r="234" spans="2:65" s="1" customFormat="1">
      <c r="B234" s="32"/>
      <c r="D234" s="141" t="s">
        <v>144</v>
      </c>
      <c r="F234" s="142" t="s">
        <v>722</v>
      </c>
      <c r="I234" s="143"/>
      <c r="L234" s="32"/>
      <c r="M234" s="144"/>
      <c r="T234" s="53"/>
      <c r="AT234" s="17" t="s">
        <v>144</v>
      </c>
      <c r="AU234" s="17" t="s">
        <v>81</v>
      </c>
    </row>
    <row r="235" spans="2:65" s="12" customFormat="1">
      <c r="B235" s="150"/>
      <c r="D235" s="145" t="s">
        <v>258</v>
      </c>
      <c r="E235" s="151" t="s">
        <v>3</v>
      </c>
      <c r="F235" s="152" t="s">
        <v>723</v>
      </c>
      <c r="H235" s="153">
        <v>12.67</v>
      </c>
      <c r="I235" s="154"/>
      <c r="L235" s="150"/>
      <c r="M235" s="155"/>
      <c r="T235" s="156"/>
      <c r="AT235" s="151" t="s">
        <v>258</v>
      </c>
      <c r="AU235" s="151" t="s">
        <v>81</v>
      </c>
      <c r="AV235" s="12" t="s">
        <v>81</v>
      </c>
      <c r="AW235" s="12" t="s">
        <v>32</v>
      </c>
      <c r="AX235" s="12" t="s">
        <v>79</v>
      </c>
      <c r="AY235" s="151" t="s">
        <v>134</v>
      </c>
    </row>
    <row r="236" spans="2:65" s="1" customFormat="1" ht="16.5" customHeight="1">
      <c r="B236" s="127"/>
      <c r="C236" s="167" t="s">
        <v>724</v>
      </c>
      <c r="D236" s="167" t="s">
        <v>595</v>
      </c>
      <c r="E236" s="168" t="s">
        <v>725</v>
      </c>
      <c r="F236" s="169" t="s">
        <v>726</v>
      </c>
      <c r="G236" s="170" t="s">
        <v>275</v>
      </c>
      <c r="H236" s="171">
        <v>12.923</v>
      </c>
      <c r="I236" s="172"/>
      <c r="J236" s="173">
        <f>ROUND(I236*H236,2)</f>
        <v>0</v>
      </c>
      <c r="K236" s="169" t="s">
        <v>141</v>
      </c>
      <c r="L236" s="174"/>
      <c r="M236" s="175" t="s">
        <v>3</v>
      </c>
      <c r="N236" s="176" t="s">
        <v>42</v>
      </c>
      <c r="P236" s="137">
        <f>O236*H236</f>
        <v>0</v>
      </c>
      <c r="Q236" s="137">
        <v>2.8000000000000001E-2</v>
      </c>
      <c r="R236" s="137">
        <f>Q236*H236</f>
        <v>0.361844</v>
      </c>
      <c r="S236" s="137">
        <v>0</v>
      </c>
      <c r="T236" s="138">
        <f>S236*H236</f>
        <v>0</v>
      </c>
      <c r="AR236" s="139" t="s">
        <v>179</v>
      </c>
      <c r="AT236" s="139" t="s">
        <v>595</v>
      </c>
      <c r="AU236" s="139" t="s">
        <v>81</v>
      </c>
      <c r="AY236" s="17" t="s">
        <v>134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7" t="s">
        <v>79</v>
      </c>
      <c r="BK236" s="140">
        <f>ROUND(I236*H236,2)</f>
        <v>0</v>
      </c>
      <c r="BL236" s="17" t="s">
        <v>157</v>
      </c>
      <c r="BM236" s="139" t="s">
        <v>727</v>
      </c>
    </row>
    <row r="237" spans="2:65" s="12" customFormat="1">
      <c r="B237" s="150"/>
      <c r="D237" s="145" t="s">
        <v>258</v>
      </c>
      <c r="F237" s="152" t="s">
        <v>728</v>
      </c>
      <c r="H237" s="153">
        <v>12.923</v>
      </c>
      <c r="I237" s="154"/>
      <c r="L237" s="150"/>
      <c r="M237" s="155"/>
      <c r="T237" s="156"/>
      <c r="AT237" s="151" t="s">
        <v>258</v>
      </c>
      <c r="AU237" s="151" t="s">
        <v>81</v>
      </c>
      <c r="AV237" s="12" t="s">
        <v>81</v>
      </c>
      <c r="AW237" s="12" t="s">
        <v>4</v>
      </c>
      <c r="AX237" s="12" t="s">
        <v>79</v>
      </c>
      <c r="AY237" s="151" t="s">
        <v>134</v>
      </c>
    </row>
    <row r="238" spans="2:65" s="1" customFormat="1" ht="24.2" customHeight="1">
      <c r="B238" s="127"/>
      <c r="C238" s="128" t="s">
        <v>729</v>
      </c>
      <c r="D238" s="128" t="s">
        <v>137</v>
      </c>
      <c r="E238" s="129" t="s">
        <v>719</v>
      </c>
      <c r="F238" s="130" t="s">
        <v>720</v>
      </c>
      <c r="G238" s="131" t="s">
        <v>275</v>
      </c>
      <c r="H238" s="132">
        <v>2.8</v>
      </c>
      <c r="I238" s="133"/>
      <c r="J238" s="134">
        <f>ROUND(I238*H238,2)</f>
        <v>0</v>
      </c>
      <c r="K238" s="130" t="s">
        <v>141</v>
      </c>
      <c r="L238" s="32"/>
      <c r="M238" s="135" t="s">
        <v>3</v>
      </c>
      <c r="N238" s="136" t="s">
        <v>42</v>
      </c>
      <c r="P238" s="137">
        <f>O238*H238</f>
        <v>0</v>
      </c>
      <c r="Q238" s="137">
        <v>0.1295</v>
      </c>
      <c r="R238" s="137">
        <f>Q238*H238</f>
        <v>0.36259999999999998</v>
      </c>
      <c r="S238" s="137">
        <v>0</v>
      </c>
      <c r="T238" s="138">
        <f>S238*H238</f>
        <v>0</v>
      </c>
      <c r="AR238" s="139" t="s">
        <v>157</v>
      </c>
      <c r="AT238" s="139" t="s">
        <v>137</v>
      </c>
      <c r="AU238" s="139" t="s">
        <v>81</v>
      </c>
      <c r="AY238" s="17" t="s">
        <v>134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79</v>
      </c>
      <c r="BK238" s="140">
        <f>ROUND(I238*H238,2)</f>
        <v>0</v>
      </c>
      <c r="BL238" s="17" t="s">
        <v>157</v>
      </c>
      <c r="BM238" s="139" t="s">
        <v>730</v>
      </c>
    </row>
    <row r="239" spans="2:65" s="1" customFormat="1">
      <c r="B239" s="32"/>
      <c r="D239" s="141" t="s">
        <v>144</v>
      </c>
      <c r="F239" s="142" t="s">
        <v>722</v>
      </c>
      <c r="I239" s="143"/>
      <c r="L239" s="32"/>
      <c r="M239" s="144"/>
      <c r="T239" s="53"/>
      <c r="AT239" s="17" t="s">
        <v>144</v>
      </c>
      <c r="AU239" s="17" t="s">
        <v>81</v>
      </c>
    </row>
    <row r="240" spans="2:65" s="12" customFormat="1">
      <c r="B240" s="150"/>
      <c r="D240" s="145" t="s">
        <v>258</v>
      </c>
      <c r="E240" s="151" t="s">
        <v>3</v>
      </c>
      <c r="F240" s="152" t="s">
        <v>731</v>
      </c>
      <c r="H240" s="153">
        <v>2.8</v>
      </c>
      <c r="I240" s="154"/>
      <c r="L240" s="150"/>
      <c r="M240" s="155"/>
      <c r="T240" s="156"/>
      <c r="AT240" s="151" t="s">
        <v>258</v>
      </c>
      <c r="AU240" s="151" t="s">
        <v>81</v>
      </c>
      <c r="AV240" s="12" t="s">
        <v>81</v>
      </c>
      <c r="AW240" s="12" t="s">
        <v>32</v>
      </c>
      <c r="AX240" s="12" t="s">
        <v>79</v>
      </c>
      <c r="AY240" s="151" t="s">
        <v>134</v>
      </c>
    </row>
    <row r="241" spans="2:65" s="1" customFormat="1" ht="16.5" customHeight="1">
      <c r="B241" s="127"/>
      <c r="C241" s="167" t="s">
        <v>732</v>
      </c>
      <c r="D241" s="167" t="s">
        <v>595</v>
      </c>
      <c r="E241" s="168" t="s">
        <v>733</v>
      </c>
      <c r="F241" s="169" t="s">
        <v>734</v>
      </c>
      <c r="G241" s="170" t="s">
        <v>275</v>
      </c>
      <c r="H241" s="171">
        <v>2.8559999999999999</v>
      </c>
      <c r="I241" s="172"/>
      <c r="J241" s="173">
        <f>ROUND(I241*H241,2)</f>
        <v>0</v>
      </c>
      <c r="K241" s="169" t="s">
        <v>141</v>
      </c>
      <c r="L241" s="174"/>
      <c r="M241" s="175" t="s">
        <v>3</v>
      </c>
      <c r="N241" s="176" t="s">
        <v>42</v>
      </c>
      <c r="P241" s="137">
        <f>O241*H241</f>
        <v>0</v>
      </c>
      <c r="Q241" s="137">
        <v>4.2999999999999997E-2</v>
      </c>
      <c r="R241" s="137">
        <f>Q241*H241</f>
        <v>0.12280799999999999</v>
      </c>
      <c r="S241" s="137">
        <v>0</v>
      </c>
      <c r="T241" s="138">
        <f>S241*H241</f>
        <v>0</v>
      </c>
      <c r="AR241" s="139" t="s">
        <v>179</v>
      </c>
      <c r="AT241" s="139" t="s">
        <v>595</v>
      </c>
      <c r="AU241" s="139" t="s">
        <v>81</v>
      </c>
      <c r="AY241" s="17" t="s">
        <v>134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7" t="s">
        <v>79</v>
      </c>
      <c r="BK241" s="140">
        <f>ROUND(I241*H241,2)</f>
        <v>0</v>
      </c>
      <c r="BL241" s="17" t="s">
        <v>157</v>
      </c>
      <c r="BM241" s="139" t="s">
        <v>735</v>
      </c>
    </row>
    <row r="242" spans="2:65" s="12" customFormat="1">
      <c r="B242" s="150"/>
      <c r="D242" s="145" t="s">
        <v>258</v>
      </c>
      <c r="F242" s="152" t="s">
        <v>736</v>
      </c>
      <c r="H242" s="153">
        <v>2.8559999999999999</v>
      </c>
      <c r="I242" s="154"/>
      <c r="L242" s="150"/>
      <c r="M242" s="155"/>
      <c r="T242" s="156"/>
      <c r="AT242" s="151" t="s">
        <v>258</v>
      </c>
      <c r="AU242" s="151" t="s">
        <v>81</v>
      </c>
      <c r="AV242" s="12" t="s">
        <v>81</v>
      </c>
      <c r="AW242" s="12" t="s">
        <v>4</v>
      </c>
      <c r="AX242" s="12" t="s">
        <v>79</v>
      </c>
      <c r="AY242" s="151" t="s">
        <v>134</v>
      </c>
    </row>
    <row r="243" spans="2:65" s="1" customFormat="1" ht="24.2" customHeight="1">
      <c r="B243" s="127"/>
      <c r="C243" s="128" t="s">
        <v>737</v>
      </c>
      <c r="D243" s="128" t="s">
        <v>137</v>
      </c>
      <c r="E243" s="129" t="s">
        <v>719</v>
      </c>
      <c r="F243" s="130" t="s">
        <v>720</v>
      </c>
      <c r="G243" s="131" t="s">
        <v>275</v>
      </c>
      <c r="H243" s="132">
        <v>73</v>
      </c>
      <c r="I243" s="133"/>
      <c r="J243" s="134">
        <f>ROUND(I243*H243,2)</f>
        <v>0</v>
      </c>
      <c r="K243" s="130" t="s">
        <v>141</v>
      </c>
      <c r="L243" s="32"/>
      <c r="M243" s="135" t="s">
        <v>3</v>
      </c>
      <c r="N243" s="136" t="s">
        <v>42</v>
      </c>
      <c r="P243" s="137">
        <f>O243*H243</f>
        <v>0</v>
      </c>
      <c r="Q243" s="137">
        <v>0.1295</v>
      </c>
      <c r="R243" s="137">
        <f>Q243*H243</f>
        <v>9.4535</v>
      </c>
      <c r="S243" s="137">
        <v>0</v>
      </c>
      <c r="T243" s="138">
        <f>S243*H243</f>
        <v>0</v>
      </c>
      <c r="AR243" s="139" t="s">
        <v>157</v>
      </c>
      <c r="AT243" s="139" t="s">
        <v>137</v>
      </c>
      <c r="AU243" s="139" t="s">
        <v>81</v>
      </c>
      <c r="AY243" s="17" t="s">
        <v>134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79</v>
      </c>
      <c r="BK243" s="140">
        <f>ROUND(I243*H243,2)</f>
        <v>0</v>
      </c>
      <c r="BL243" s="17" t="s">
        <v>157</v>
      </c>
      <c r="BM243" s="139" t="s">
        <v>738</v>
      </c>
    </row>
    <row r="244" spans="2:65" s="1" customFormat="1">
      <c r="B244" s="32"/>
      <c r="D244" s="141" t="s">
        <v>144</v>
      </c>
      <c r="F244" s="142" t="s">
        <v>722</v>
      </c>
      <c r="I244" s="143"/>
      <c r="L244" s="32"/>
      <c r="M244" s="144"/>
      <c r="T244" s="53"/>
      <c r="AT244" s="17" t="s">
        <v>144</v>
      </c>
      <c r="AU244" s="17" t="s">
        <v>81</v>
      </c>
    </row>
    <row r="245" spans="2:65" s="12" customFormat="1">
      <c r="B245" s="150"/>
      <c r="D245" s="145" t="s">
        <v>258</v>
      </c>
      <c r="E245" s="151" t="s">
        <v>3</v>
      </c>
      <c r="F245" s="152" t="s">
        <v>739</v>
      </c>
      <c r="H245" s="153">
        <v>31.15</v>
      </c>
      <c r="I245" s="154"/>
      <c r="L245" s="150"/>
      <c r="M245" s="155"/>
      <c r="T245" s="156"/>
      <c r="AT245" s="151" t="s">
        <v>258</v>
      </c>
      <c r="AU245" s="151" t="s">
        <v>81</v>
      </c>
      <c r="AV245" s="12" t="s">
        <v>81</v>
      </c>
      <c r="AW245" s="12" t="s">
        <v>32</v>
      </c>
      <c r="AX245" s="12" t="s">
        <v>71</v>
      </c>
      <c r="AY245" s="151" t="s">
        <v>134</v>
      </c>
    </row>
    <row r="246" spans="2:65" s="12" customFormat="1">
      <c r="B246" s="150"/>
      <c r="D246" s="145" t="s">
        <v>258</v>
      </c>
      <c r="E246" s="151" t="s">
        <v>3</v>
      </c>
      <c r="F246" s="152" t="s">
        <v>740</v>
      </c>
      <c r="H246" s="153">
        <v>41.85</v>
      </c>
      <c r="I246" s="154"/>
      <c r="L246" s="150"/>
      <c r="M246" s="155"/>
      <c r="T246" s="156"/>
      <c r="AT246" s="151" t="s">
        <v>258</v>
      </c>
      <c r="AU246" s="151" t="s">
        <v>81</v>
      </c>
      <c r="AV246" s="12" t="s">
        <v>81</v>
      </c>
      <c r="AW246" s="12" t="s">
        <v>32</v>
      </c>
      <c r="AX246" s="12" t="s">
        <v>71</v>
      </c>
      <c r="AY246" s="151" t="s">
        <v>134</v>
      </c>
    </row>
    <row r="247" spans="2:65" s="13" customFormat="1">
      <c r="B247" s="157"/>
      <c r="D247" s="145" t="s">
        <v>258</v>
      </c>
      <c r="E247" s="158" t="s">
        <v>3</v>
      </c>
      <c r="F247" s="159" t="s">
        <v>291</v>
      </c>
      <c r="H247" s="160">
        <v>73</v>
      </c>
      <c r="I247" s="161"/>
      <c r="L247" s="157"/>
      <c r="M247" s="162"/>
      <c r="T247" s="163"/>
      <c r="AT247" s="158" t="s">
        <v>258</v>
      </c>
      <c r="AU247" s="158" t="s">
        <v>81</v>
      </c>
      <c r="AV247" s="13" t="s">
        <v>157</v>
      </c>
      <c r="AW247" s="13" t="s">
        <v>32</v>
      </c>
      <c r="AX247" s="13" t="s">
        <v>79</v>
      </c>
      <c r="AY247" s="158" t="s">
        <v>134</v>
      </c>
    </row>
    <row r="248" spans="2:65" s="1" customFormat="1" ht="16.5" customHeight="1">
      <c r="B248" s="127"/>
      <c r="C248" s="167" t="s">
        <v>741</v>
      </c>
      <c r="D248" s="167" t="s">
        <v>595</v>
      </c>
      <c r="E248" s="168" t="s">
        <v>742</v>
      </c>
      <c r="F248" s="169" t="s">
        <v>743</v>
      </c>
      <c r="G248" s="170" t="s">
        <v>275</v>
      </c>
      <c r="H248" s="171">
        <v>74.459999999999994</v>
      </c>
      <c r="I248" s="172"/>
      <c r="J248" s="173">
        <f>ROUND(I248*H248,2)</f>
        <v>0</v>
      </c>
      <c r="K248" s="169" t="s">
        <v>141</v>
      </c>
      <c r="L248" s="174"/>
      <c r="M248" s="175" t="s">
        <v>3</v>
      </c>
      <c r="N248" s="176" t="s">
        <v>42</v>
      </c>
      <c r="P248" s="137">
        <f>O248*H248</f>
        <v>0</v>
      </c>
      <c r="Q248" s="137">
        <v>4.4999999999999998E-2</v>
      </c>
      <c r="R248" s="137">
        <f>Q248*H248</f>
        <v>3.3506999999999998</v>
      </c>
      <c r="S248" s="137">
        <v>0</v>
      </c>
      <c r="T248" s="138">
        <f>S248*H248</f>
        <v>0</v>
      </c>
      <c r="AR248" s="139" t="s">
        <v>179</v>
      </c>
      <c r="AT248" s="139" t="s">
        <v>595</v>
      </c>
      <c r="AU248" s="139" t="s">
        <v>81</v>
      </c>
      <c r="AY248" s="17" t="s">
        <v>134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79</v>
      </c>
      <c r="BK248" s="140">
        <f>ROUND(I248*H248,2)</f>
        <v>0</v>
      </c>
      <c r="BL248" s="17" t="s">
        <v>157</v>
      </c>
      <c r="BM248" s="139" t="s">
        <v>744</v>
      </c>
    </row>
    <row r="249" spans="2:65" s="12" customFormat="1">
      <c r="B249" s="150"/>
      <c r="D249" s="145" t="s">
        <v>258</v>
      </c>
      <c r="F249" s="152" t="s">
        <v>745</v>
      </c>
      <c r="H249" s="153">
        <v>74.459999999999994</v>
      </c>
      <c r="I249" s="154"/>
      <c r="L249" s="150"/>
      <c r="M249" s="155"/>
      <c r="T249" s="156"/>
      <c r="AT249" s="151" t="s">
        <v>258</v>
      </c>
      <c r="AU249" s="151" t="s">
        <v>81</v>
      </c>
      <c r="AV249" s="12" t="s">
        <v>81</v>
      </c>
      <c r="AW249" s="12" t="s">
        <v>4</v>
      </c>
      <c r="AX249" s="12" t="s">
        <v>79</v>
      </c>
      <c r="AY249" s="151" t="s">
        <v>134</v>
      </c>
    </row>
    <row r="250" spans="2:65" s="1" customFormat="1" ht="24.2" customHeight="1">
      <c r="B250" s="127"/>
      <c r="C250" s="128" t="s">
        <v>746</v>
      </c>
      <c r="D250" s="128" t="s">
        <v>137</v>
      </c>
      <c r="E250" s="129" t="s">
        <v>747</v>
      </c>
      <c r="F250" s="130" t="s">
        <v>748</v>
      </c>
      <c r="G250" s="131" t="s">
        <v>275</v>
      </c>
      <c r="H250" s="132">
        <v>21.9</v>
      </c>
      <c r="I250" s="133"/>
      <c r="J250" s="134">
        <f>ROUND(I250*H250,2)</f>
        <v>0</v>
      </c>
      <c r="K250" s="130" t="s">
        <v>141</v>
      </c>
      <c r="L250" s="32"/>
      <c r="M250" s="135" t="s">
        <v>3</v>
      </c>
      <c r="N250" s="136" t="s">
        <v>42</v>
      </c>
      <c r="P250" s="137">
        <f>O250*H250</f>
        <v>0</v>
      </c>
      <c r="Q250" s="137">
        <v>1.4279999999999999E-2</v>
      </c>
      <c r="R250" s="137">
        <f>Q250*H250</f>
        <v>0.31273199999999995</v>
      </c>
      <c r="S250" s="137">
        <v>0</v>
      </c>
      <c r="T250" s="138">
        <f>S250*H250</f>
        <v>0</v>
      </c>
      <c r="AR250" s="139" t="s">
        <v>157</v>
      </c>
      <c r="AT250" s="139" t="s">
        <v>137</v>
      </c>
      <c r="AU250" s="139" t="s">
        <v>81</v>
      </c>
      <c r="AY250" s="17" t="s">
        <v>134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79</v>
      </c>
      <c r="BK250" s="140">
        <f>ROUND(I250*H250,2)</f>
        <v>0</v>
      </c>
      <c r="BL250" s="17" t="s">
        <v>157</v>
      </c>
      <c r="BM250" s="139" t="s">
        <v>749</v>
      </c>
    </row>
    <row r="251" spans="2:65" s="1" customFormat="1">
      <c r="B251" s="32"/>
      <c r="D251" s="141" t="s">
        <v>144</v>
      </c>
      <c r="F251" s="142" t="s">
        <v>750</v>
      </c>
      <c r="I251" s="143"/>
      <c r="L251" s="32"/>
      <c r="M251" s="144"/>
      <c r="T251" s="53"/>
      <c r="AT251" s="17" t="s">
        <v>144</v>
      </c>
      <c r="AU251" s="17" t="s">
        <v>81</v>
      </c>
    </row>
    <row r="252" spans="2:65" s="12" customFormat="1">
      <c r="B252" s="150"/>
      <c r="D252" s="145" t="s">
        <v>258</v>
      </c>
      <c r="E252" s="151" t="s">
        <v>3</v>
      </c>
      <c r="F252" s="152" t="s">
        <v>751</v>
      </c>
      <c r="H252" s="153">
        <v>21.9</v>
      </c>
      <c r="I252" s="154"/>
      <c r="L252" s="150"/>
      <c r="M252" s="155"/>
      <c r="T252" s="156"/>
      <c r="AT252" s="151" t="s">
        <v>258</v>
      </c>
      <c r="AU252" s="151" t="s">
        <v>81</v>
      </c>
      <c r="AV252" s="12" t="s">
        <v>81</v>
      </c>
      <c r="AW252" s="12" t="s">
        <v>32</v>
      </c>
      <c r="AX252" s="12" t="s">
        <v>79</v>
      </c>
      <c r="AY252" s="151" t="s">
        <v>134</v>
      </c>
    </row>
    <row r="253" spans="2:65" s="1" customFormat="1" ht="16.5" customHeight="1">
      <c r="B253" s="127"/>
      <c r="C253" s="128" t="s">
        <v>752</v>
      </c>
      <c r="D253" s="128" t="s">
        <v>137</v>
      </c>
      <c r="E253" s="129" t="s">
        <v>753</v>
      </c>
      <c r="F253" s="130" t="s">
        <v>754</v>
      </c>
      <c r="G253" s="131" t="s">
        <v>275</v>
      </c>
      <c r="H253" s="132">
        <v>4.5999999999999996</v>
      </c>
      <c r="I253" s="133"/>
      <c r="J253" s="134">
        <f>ROUND(I253*H253,2)</f>
        <v>0</v>
      </c>
      <c r="K253" s="130" t="s">
        <v>141</v>
      </c>
      <c r="L253" s="32"/>
      <c r="M253" s="135" t="s">
        <v>3</v>
      </c>
      <c r="N253" s="136" t="s">
        <v>42</v>
      </c>
      <c r="P253" s="137">
        <f>O253*H253</f>
        <v>0</v>
      </c>
      <c r="Q253" s="137">
        <v>0.29221000000000003</v>
      </c>
      <c r="R253" s="137">
        <f>Q253*H253</f>
        <v>1.344166</v>
      </c>
      <c r="S253" s="137">
        <v>0</v>
      </c>
      <c r="T253" s="138">
        <f>S253*H253</f>
        <v>0</v>
      </c>
      <c r="AR253" s="139" t="s">
        <v>157</v>
      </c>
      <c r="AT253" s="139" t="s">
        <v>137</v>
      </c>
      <c r="AU253" s="139" t="s">
        <v>81</v>
      </c>
      <c r="AY253" s="17" t="s">
        <v>134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7" t="s">
        <v>79</v>
      </c>
      <c r="BK253" s="140">
        <f>ROUND(I253*H253,2)</f>
        <v>0</v>
      </c>
      <c r="BL253" s="17" t="s">
        <v>157</v>
      </c>
      <c r="BM253" s="139" t="s">
        <v>755</v>
      </c>
    </row>
    <row r="254" spans="2:65" s="1" customFormat="1">
      <c r="B254" s="32"/>
      <c r="D254" s="141" t="s">
        <v>144</v>
      </c>
      <c r="F254" s="142" t="s">
        <v>756</v>
      </c>
      <c r="I254" s="143"/>
      <c r="L254" s="32"/>
      <c r="M254" s="144"/>
      <c r="T254" s="53"/>
      <c r="AT254" s="17" t="s">
        <v>144</v>
      </c>
      <c r="AU254" s="17" t="s">
        <v>81</v>
      </c>
    </row>
    <row r="255" spans="2:65" s="12" customFormat="1">
      <c r="B255" s="150"/>
      <c r="D255" s="145" t="s">
        <v>258</v>
      </c>
      <c r="E255" s="151" t="s">
        <v>3</v>
      </c>
      <c r="F255" s="152" t="s">
        <v>757</v>
      </c>
      <c r="H255" s="153">
        <v>4.5999999999999996</v>
      </c>
      <c r="I255" s="154"/>
      <c r="L255" s="150"/>
      <c r="M255" s="155"/>
      <c r="T255" s="156"/>
      <c r="AT255" s="151" t="s">
        <v>258</v>
      </c>
      <c r="AU255" s="151" t="s">
        <v>81</v>
      </c>
      <c r="AV255" s="12" t="s">
        <v>81</v>
      </c>
      <c r="AW255" s="12" t="s">
        <v>32</v>
      </c>
      <c r="AX255" s="12" t="s">
        <v>79</v>
      </c>
      <c r="AY255" s="151" t="s">
        <v>134</v>
      </c>
    </row>
    <row r="256" spans="2:65" s="1" customFormat="1" ht="16.5" customHeight="1">
      <c r="B256" s="127"/>
      <c r="C256" s="167" t="s">
        <v>758</v>
      </c>
      <c r="D256" s="167" t="s">
        <v>595</v>
      </c>
      <c r="E256" s="168" t="s">
        <v>759</v>
      </c>
      <c r="F256" s="169" t="s">
        <v>760</v>
      </c>
      <c r="G256" s="170" t="s">
        <v>275</v>
      </c>
      <c r="H256" s="171">
        <v>4.5999999999999996</v>
      </c>
      <c r="I256" s="172"/>
      <c r="J256" s="173">
        <f>ROUND(I256*H256,2)</f>
        <v>0</v>
      </c>
      <c r="K256" s="169" t="s">
        <v>141</v>
      </c>
      <c r="L256" s="174"/>
      <c r="M256" s="175" t="s">
        <v>3</v>
      </c>
      <c r="N256" s="176" t="s">
        <v>42</v>
      </c>
      <c r="P256" s="137">
        <f>O256*H256</f>
        <v>0</v>
      </c>
      <c r="Q256" s="137">
        <v>1.35E-2</v>
      </c>
      <c r="R256" s="137">
        <f>Q256*H256</f>
        <v>6.2099999999999995E-2</v>
      </c>
      <c r="S256" s="137">
        <v>0</v>
      </c>
      <c r="T256" s="138">
        <f>S256*H256</f>
        <v>0</v>
      </c>
      <c r="AR256" s="139" t="s">
        <v>179</v>
      </c>
      <c r="AT256" s="139" t="s">
        <v>595</v>
      </c>
      <c r="AU256" s="139" t="s">
        <v>81</v>
      </c>
      <c r="AY256" s="17" t="s">
        <v>134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7" t="s">
        <v>79</v>
      </c>
      <c r="BK256" s="140">
        <f>ROUND(I256*H256,2)</f>
        <v>0</v>
      </c>
      <c r="BL256" s="17" t="s">
        <v>157</v>
      </c>
      <c r="BM256" s="139" t="s">
        <v>761</v>
      </c>
    </row>
    <row r="257" spans="2:65" s="1" customFormat="1" ht="16.5" customHeight="1">
      <c r="B257" s="127"/>
      <c r="C257" s="167" t="s">
        <v>762</v>
      </c>
      <c r="D257" s="167" t="s">
        <v>595</v>
      </c>
      <c r="E257" s="168" t="s">
        <v>763</v>
      </c>
      <c r="F257" s="169" t="s">
        <v>764</v>
      </c>
      <c r="G257" s="170" t="s">
        <v>275</v>
      </c>
      <c r="H257" s="171">
        <v>37.5</v>
      </c>
      <c r="I257" s="172"/>
      <c r="J257" s="173">
        <f>ROUND(I257*H257,2)</f>
        <v>0</v>
      </c>
      <c r="K257" s="169" t="s">
        <v>141</v>
      </c>
      <c r="L257" s="174"/>
      <c r="M257" s="175" t="s">
        <v>3</v>
      </c>
      <c r="N257" s="176" t="s">
        <v>42</v>
      </c>
      <c r="P257" s="137">
        <f>O257*H257</f>
        <v>0</v>
      </c>
      <c r="Q257" s="137">
        <v>2.15E-3</v>
      </c>
      <c r="R257" s="137">
        <f>Q257*H257</f>
        <v>8.0625000000000002E-2</v>
      </c>
      <c r="S257" s="137">
        <v>0</v>
      </c>
      <c r="T257" s="138">
        <f>S257*H257</f>
        <v>0</v>
      </c>
      <c r="AR257" s="139" t="s">
        <v>179</v>
      </c>
      <c r="AT257" s="139" t="s">
        <v>595</v>
      </c>
      <c r="AU257" s="139" t="s">
        <v>81</v>
      </c>
      <c r="AY257" s="17" t="s">
        <v>134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79</v>
      </c>
      <c r="BK257" s="140">
        <f>ROUND(I257*H257,2)</f>
        <v>0</v>
      </c>
      <c r="BL257" s="17" t="s">
        <v>157</v>
      </c>
      <c r="BM257" s="139" t="s">
        <v>765</v>
      </c>
    </row>
    <row r="258" spans="2:65" s="1" customFormat="1" ht="16.5" customHeight="1">
      <c r="B258" s="127"/>
      <c r="C258" s="128" t="s">
        <v>766</v>
      </c>
      <c r="D258" s="128" t="s">
        <v>137</v>
      </c>
      <c r="E258" s="129" t="s">
        <v>767</v>
      </c>
      <c r="F258" s="130" t="s">
        <v>768</v>
      </c>
      <c r="G258" s="131" t="s">
        <v>324</v>
      </c>
      <c r="H258" s="132">
        <v>2</v>
      </c>
      <c r="I258" s="133"/>
      <c r="J258" s="134">
        <f>ROUND(I258*H258,2)</f>
        <v>0</v>
      </c>
      <c r="K258" s="130" t="s">
        <v>3</v>
      </c>
      <c r="L258" s="32"/>
      <c r="M258" s="135" t="s">
        <v>3</v>
      </c>
      <c r="N258" s="136" t="s">
        <v>42</v>
      </c>
      <c r="P258" s="137">
        <f>O258*H258</f>
        <v>0</v>
      </c>
      <c r="Q258" s="137">
        <v>1.2286999999999999</v>
      </c>
      <c r="R258" s="137">
        <f>Q258*H258</f>
        <v>2.4573999999999998</v>
      </c>
      <c r="S258" s="137">
        <v>0</v>
      </c>
      <c r="T258" s="138">
        <f>S258*H258</f>
        <v>0</v>
      </c>
      <c r="AR258" s="139" t="s">
        <v>157</v>
      </c>
      <c r="AT258" s="139" t="s">
        <v>137</v>
      </c>
      <c r="AU258" s="139" t="s">
        <v>81</v>
      </c>
      <c r="AY258" s="17" t="s">
        <v>134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7" t="s">
        <v>79</v>
      </c>
      <c r="BK258" s="140">
        <f>ROUND(I258*H258,2)</f>
        <v>0</v>
      </c>
      <c r="BL258" s="17" t="s">
        <v>157</v>
      </c>
      <c r="BM258" s="139" t="s">
        <v>769</v>
      </c>
    </row>
    <row r="259" spans="2:65" s="1" customFormat="1" ht="29.25">
      <c r="B259" s="32"/>
      <c r="D259" s="145" t="s">
        <v>177</v>
      </c>
      <c r="F259" s="146" t="s">
        <v>770</v>
      </c>
      <c r="I259" s="143"/>
      <c r="L259" s="32"/>
      <c r="M259" s="144"/>
      <c r="T259" s="53"/>
      <c r="AT259" s="17" t="s">
        <v>177</v>
      </c>
      <c r="AU259" s="17" t="s">
        <v>81</v>
      </c>
    </row>
    <row r="260" spans="2:65" s="1" customFormat="1" ht="16.5" customHeight="1">
      <c r="B260" s="127"/>
      <c r="C260" s="128" t="s">
        <v>771</v>
      </c>
      <c r="D260" s="128" t="s">
        <v>137</v>
      </c>
      <c r="E260" s="129" t="s">
        <v>772</v>
      </c>
      <c r="F260" s="130" t="s">
        <v>773</v>
      </c>
      <c r="G260" s="131" t="s">
        <v>324</v>
      </c>
      <c r="H260" s="132">
        <v>2</v>
      </c>
      <c r="I260" s="133"/>
      <c r="J260" s="134">
        <f>ROUND(I260*H260,2)</f>
        <v>0</v>
      </c>
      <c r="K260" s="130" t="s">
        <v>3</v>
      </c>
      <c r="L260" s="32"/>
      <c r="M260" s="135" t="s">
        <v>3</v>
      </c>
      <c r="N260" s="136" t="s">
        <v>42</v>
      </c>
      <c r="P260" s="137">
        <f>O260*H260</f>
        <v>0</v>
      </c>
      <c r="Q260" s="137">
        <v>1.2286999999999999</v>
      </c>
      <c r="R260" s="137">
        <f>Q260*H260</f>
        <v>2.4573999999999998</v>
      </c>
      <c r="S260" s="137">
        <v>0</v>
      </c>
      <c r="T260" s="138">
        <f>S260*H260</f>
        <v>0</v>
      </c>
      <c r="AR260" s="139" t="s">
        <v>157</v>
      </c>
      <c r="AT260" s="139" t="s">
        <v>137</v>
      </c>
      <c r="AU260" s="139" t="s">
        <v>81</v>
      </c>
      <c r="AY260" s="17" t="s">
        <v>134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7" t="s">
        <v>79</v>
      </c>
      <c r="BK260" s="140">
        <f>ROUND(I260*H260,2)</f>
        <v>0</v>
      </c>
      <c r="BL260" s="17" t="s">
        <v>157</v>
      </c>
      <c r="BM260" s="139" t="s">
        <v>774</v>
      </c>
    </row>
    <row r="261" spans="2:65" s="1" customFormat="1" ht="29.25">
      <c r="B261" s="32"/>
      <c r="D261" s="145" t="s">
        <v>177</v>
      </c>
      <c r="F261" s="146" t="s">
        <v>775</v>
      </c>
      <c r="I261" s="143"/>
      <c r="L261" s="32"/>
      <c r="M261" s="144"/>
      <c r="T261" s="53"/>
      <c r="AT261" s="17" t="s">
        <v>177</v>
      </c>
      <c r="AU261" s="17" t="s">
        <v>81</v>
      </c>
    </row>
    <row r="262" spans="2:65" s="1" customFormat="1" ht="16.5" customHeight="1">
      <c r="B262" s="127"/>
      <c r="C262" s="128" t="s">
        <v>776</v>
      </c>
      <c r="D262" s="128" t="s">
        <v>137</v>
      </c>
      <c r="E262" s="129" t="s">
        <v>777</v>
      </c>
      <c r="F262" s="130" t="s">
        <v>778</v>
      </c>
      <c r="G262" s="131" t="s">
        <v>324</v>
      </c>
      <c r="H262" s="132">
        <v>12</v>
      </c>
      <c r="I262" s="133"/>
      <c r="J262" s="134">
        <f>ROUND(I262*H262,2)</f>
        <v>0</v>
      </c>
      <c r="K262" s="130" t="s">
        <v>141</v>
      </c>
      <c r="L262" s="32"/>
      <c r="M262" s="135" t="s">
        <v>3</v>
      </c>
      <c r="N262" s="136" t="s">
        <v>42</v>
      </c>
      <c r="P262" s="137">
        <f>O262*H262</f>
        <v>0</v>
      </c>
      <c r="Q262" s="137">
        <v>1E-3</v>
      </c>
      <c r="R262" s="137">
        <f>Q262*H262</f>
        <v>1.2E-2</v>
      </c>
      <c r="S262" s="137">
        <v>0</v>
      </c>
      <c r="T262" s="138">
        <f>S262*H262</f>
        <v>0</v>
      </c>
      <c r="AR262" s="139" t="s">
        <v>157</v>
      </c>
      <c r="AT262" s="139" t="s">
        <v>137</v>
      </c>
      <c r="AU262" s="139" t="s">
        <v>81</v>
      </c>
      <c r="AY262" s="17" t="s">
        <v>134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79</v>
      </c>
      <c r="BK262" s="140">
        <f>ROUND(I262*H262,2)</f>
        <v>0</v>
      </c>
      <c r="BL262" s="17" t="s">
        <v>157</v>
      </c>
      <c r="BM262" s="139" t="s">
        <v>779</v>
      </c>
    </row>
    <row r="263" spans="2:65" s="1" customFormat="1">
      <c r="B263" s="32"/>
      <c r="D263" s="141" t="s">
        <v>144</v>
      </c>
      <c r="F263" s="142" t="s">
        <v>780</v>
      </c>
      <c r="I263" s="143"/>
      <c r="L263" s="32"/>
      <c r="M263" s="144"/>
      <c r="T263" s="53"/>
      <c r="AT263" s="17" t="s">
        <v>144</v>
      </c>
      <c r="AU263" s="17" t="s">
        <v>81</v>
      </c>
    </row>
    <row r="264" spans="2:65" s="12" customFormat="1">
      <c r="B264" s="150"/>
      <c r="D264" s="145" t="s">
        <v>258</v>
      </c>
      <c r="E264" s="151" t="s">
        <v>3</v>
      </c>
      <c r="F264" s="152" t="s">
        <v>9</v>
      </c>
      <c r="H264" s="153">
        <v>12</v>
      </c>
      <c r="I264" s="154"/>
      <c r="L264" s="150"/>
      <c r="M264" s="155"/>
      <c r="T264" s="156"/>
      <c r="AT264" s="151" t="s">
        <v>258</v>
      </c>
      <c r="AU264" s="151" t="s">
        <v>81</v>
      </c>
      <c r="AV264" s="12" t="s">
        <v>81</v>
      </c>
      <c r="AW264" s="12" t="s">
        <v>32</v>
      </c>
      <c r="AX264" s="12" t="s">
        <v>79</v>
      </c>
      <c r="AY264" s="151" t="s">
        <v>134</v>
      </c>
    </row>
    <row r="265" spans="2:65" s="1" customFormat="1" ht="16.5" customHeight="1">
      <c r="B265" s="127"/>
      <c r="C265" s="167" t="s">
        <v>781</v>
      </c>
      <c r="D265" s="167" t="s">
        <v>595</v>
      </c>
      <c r="E265" s="168" t="s">
        <v>782</v>
      </c>
      <c r="F265" s="169" t="s">
        <v>783</v>
      </c>
      <c r="G265" s="170" t="s">
        <v>324</v>
      </c>
      <c r="H265" s="171">
        <v>12</v>
      </c>
      <c r="I265" s="172"/>
      <c r="J265" s="173">
        <f>ROUND(I265*H265,2)</f>
        <v>0</v>
      </c>
      <c r="K265" s="169" t="s">
        <v>3</v>
      </c>
      <c r="L265" s="174"/>
      <c r="M265" s="175" t="s">
        <v>3</v>
      </c>
      <c r="N265" s="176" t="s">
        <v>42</v>
      </c>
      <c r="P265" s="137">
        <f>O265*H265</f>
        <v>0</v>
      </c>
      <c r="Q265" s="137">
        <v>0.50800000000000001</v>
      </c>
      <c r="R265" s="137">
        <f>Q265*H265</f>
        <v>6.0960000000000001</v>
      </c>
      <c r="S265" s="137">
        <v>0</v>
      </c>
      <c r="T265" s="138">
        <f>S265*H265</f>
        <v>0</v>
      </c>
      <c r="AR265" s="139" t="s">
        <v>179</v>
      </c>
      <c r="AT265" s="139" t="s">
        <v>595</v>
      </c>
      <c r="AU265" s="139" t="s">
        <v>81</v>
      </c>
      <c r="AY265" s="17" t="s">
        <v>134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7" t="s">
        <v>79</v>
      </c>
      <c r="BK265" s="140">
        <f>ROUND(I265*H265,2)</f>
        <v>0</v>
      </c>
      <c r="BL265" s="17" t="s">
        <v>157</v>
      </c>
      <c r="BM265" s="139" t="s">
        <v>784</v>
      </c>
    </row>
    <row r="266" spans="2:65" s="1" customFormat="1" ht="19.5">
      <c r="B266" s="32"/>
      <c r="D266" s="145" t="s">
        <v>177</v>
      </c>
      <c r="F266" s="146" t="s">
        <v>633</v>
      </c>
      <c r="I266" s="143"/>
      <c r="L266" s="32"/>
      <c r="M266" s="144"/>
      <c r="T266" s="53"/>
      <c r="AT266" s="17" t="s">
        <v>177</v>
      </c>
      <c r="AU266" s="17" t="s">
        <v>81</v>
      </c>
    </row>
    <row r="267" spans="2:65" s="11" customFormat="1" ht="22.9" customHeight="1">
      <c r="B267" s="115"/>
      <c r="D267" s="116" t="s">
        <v>70</v>
      </c>
      <c r="E267" s="125" t="s">
        <v>785</v>
      </c>
      <c r="F267" s="125" t="s">
        <v>786</v>
      </c>
      <c r="I267" s="118"/>
      <c r="J267" s="126">
        <f>BK267</f>
        <v>0</v>
      </c>
      <c r="L267" s="115"/>
      <c r="M267" s="120"/>
      <c r="P267" s="121">
        <f>SUM(P268:P274)</f>
        <v>0</v>
      </c>
      <c r="R267" s="121">
        <f>SUM(R268:R274)</f>
        <v>0</v>
      </c>
      <c r="T267" s="122">
        <f>SUM(T268:T274)</f>
        <v>0</v>
      </c>
      <c r="AR267" s="116" t="s">
        <v>79</v>
      </c>
      <c r="AT267" s="123" t="s">
        <v>70</v>
      </c>
      <c r="AU267" s="123" t="s">
        <v>79</v>
      </c>
      <c r="AY267" s="116" t="s">
        <v>134</v>
      </c>
      <c r="BK267" s="124">
        <f>SUM(BK268:BK274)</f>
        <v>0</v>
      </c>
    </row>
    <row r="268" spans="2:65" s="1" customFormat="1" ht="16.5" customHeight="1">
      <c r="B268" s="127"/>
      <c r="C268" s="128" t="s">
        <v>787</v>
      </c>
      <c r="D268" s="128" t="s">
        <v>137</v>
      </c>
      <c r="E268" s="129" t="s">
        <v>788</v>
      </c>
      <c r="F268" s="130" t="s">
        <v>789</v>
      </c>
      <c r="G268" s="131" t="s">
        <v>313</v>
      </c>
      <c r="H268" s="132">
        <v>1119.8230000000001</v>
      </c>
      <c r="I268" s="133"/>
      <c r="J268" s="134">
        <f>ROUND(I268*H268,2)</f>
        <v>0</v>
      </c>
      <c r="K268" s="130" t="s">
        <v>141</v>
      </c>
      <c r="L268" s="32"/>
      <c r="M268" s="135" t="s">
        <v>3</v>
      </c>
      <c r="N268" s="136" t="s">
        <v>42</v>
      </c>
      <c r="P268" s="137">
        <f>O268*H268</f>
        <v>0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AR268" s="139" t="s">
        <v>157</v>
      </c>
      <c r="AT268" s="139" t="s">
        <v>137</v>
      </c>
      <c r="AU268" s="139" t="s">
        <v>81</v>
      </c>
      <c r="AY268" s="17" t="s">
        <v>134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79</v>
      </c>
      <c r="BK268" s="140">
        <f>ROUND(I268*H268,2)</f>
        <v>0</v>
      </c>
      <c r="BL268" s="17" t="s">
        <v>157</v>
      </c>
      <c r="BM268" s="139" t="s">
        <v>790</v>
      </c>
    </row>
    <row r="269" spans="2:65" s="1" customFormat="1">
      <c r="B269" s="32"/>
      <c r="D269" s="141" t="s">
        <v>144</v>
      </c>
      <c r="F269" s="142" t="s">
        <v>791</v>
      </c>
      <c r="I269" s="143"/>
      <c r="L269" s="32"/>
      <c r="M269" s="144"/>
      <c r="T269" s="53"/>
      <c r="AT269" s="17" t="s">
        <v>144</v>
      </c>
      <c r="AU269" s="17" t="s">
        <v>81</v>
      </c>
    </row>
    <row r="270" spans="2:65" s="1" customFormat="1" ht="24.2" customHeight="1">
      <c r="B270" s="127"/>
      <c r="C270" s="128" t="s">
        <v>792</v>
      </c>
      <c r="D270" s="128" t="s">
        <v>137</v>
      </c>
      <c r="E270" s="129" t="s">
        <v>793</v>
      </c>
      <c r="F270" s="130" t="s">
        <v>794</v>
      </c>
      <c r="G270" s="131" t="s">
        <v>313</v>
      </c>
      <c r="H270" s="132">
        <v>1119.8230000000001</v>
      </c>
      <c r="I270" s="133"/>
      <c r="J270" s="134">
        <f>ROUND(I270*H270,2)</f>
        <v>0</v>
      </c>
      <c r="K270" s="130" t="s">
        <v>141</v>
      </c>
      <c r="L270" s="32"/>
      <c r="M270" s="135" t="s">
        <v>3</v>
      </c>
      <c r="N270" s="136" t="s">
        <v>42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157</v>
      </c>
      <c r="AT270" s="139" t="s">
        <v>137</v>
      </c>
      <c r="AU270" s="139" t="s">
        <v>81</v>
      </c>
      <c r="AY270" s="17" t="s">
        <v>134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79</v>
      </c>
      <c r="BK270" s="140">
        <f>ROUND(I270*H270,2)</f>
        <v>0</v>
      </c>
      <c r="BL270" s="17" t="s">
        <v>157</v>
      </c>
      <c r="BM270" s="139" t="s">
        <v>795</v>
      </c>
    </row>
    <row r="271" spans="2:65" s="1" customFormat="1">
      <c r="B271" s="32"/>
      <c r="D271" s="141" t="s">
        <v>144</v>
      </c>
      <c r="F271" s="142" t="s">
        <v>796</v>
      </c>
      <c r="I271" s="143"/>
      <c r="L271" s="32"/>
      <c r="M271" s="144"/>
      <c r="T271" s="53"/>
      <c r="AT271" s="17" t="s">
        <v>144</v>
      </c>
      <c r="AU271" s="17" t="s">
        <v>81</v>
      </c>
    </row>
    <row r="272" spans="2:65" s="1" customFormat="1" ht="24.2" customHeight="1">
      <c r="B272" s="127"/>
      <c r="C272" s="128" t="s">
        <v>797</v>
      </c>
      <c r="D272" s="128" t="s">
        <v>137</v>
      </c>
      <c r="E272" s="129" t="s">
        <v>798</v>
      </c>
      <c r="F272" s="130" t="s">
        <v>799</v>
      </c>
      <c r="G272" s="131" t="s">
        <v>313</v>
      </c>
      <c r="H272" s="132">
        <v>21276.636999999999</v>
      </c>
      <c r="I272" s="133"/>
      <c r="J272" s="134">
        <f>ROUND(I272*H272,2)</f>
        <v>0</v>
      </c>
      <c r="K272" s="130" t="s">
        <v>141</v>
      </c>
      <c r="L272" s="32"/>
      <c r="M272" s="135" t="s">
        <v>3</v>
      </c>
      <c r="N272" s="136" t="s">
        <v>42</v>
      </c>
      <c r="P272" s="137">
        <f>O272*H272</f>
        <v>0</v>
      </c>
      <c r="Q272" s="137">
        <v>0</v>
      </c>
      <c r="R272" s="137">
        <f>Q272*H272</f>
        <v>0</v>
      </c>
      <c r="S272" s="137">
        <v>0</v>
      </c>
      <c r="T272" s="138">
        <f>S272*H272</f>
        <v>0</v>
      </c>
      <c r="AR272" s="139" t="s">
        <v>157</v>
      </c>
      <c r="AT272" s="139" t="s">
        <v>137</v>
      </c>
      <c r="AU272" s="139" t="s">
        <v>81</v>
      </c>
      <c r="AY272" s="17" t="s">
        <v>134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79</v>
      </c>
      <c r="BK272" s="140">
        <f>ROUND(I272*H272,2)</f>
        <v>0</v>
      </c>
      <c r="BL272" s="17" t="s">
        <v>157</v>
      </c>
      <c r="BM272" s="139" t="s">
        <v>800</v>
      </c>
    </row>
    <row r="273" spans="2:65" s="1" customFormat="1">
      <c r="B273" s="32"/>
      <c r="D273" s="141" t="s">
        <v>144</v>
      </c>
      <c r="F273" s="142" t="s">
        <v>801</v>
      </c>
      <c r="I273" s="143"/>
      <c r="L273" s="32"/>
      <c r="M273" s="144"/>
      <c r="T273" s="53"/>
      <c r="AT273" s="17" t="s">
        <v>144</v>
      </c>
      <c r="AU273" s="17" t="s">
        <v>81</v>
      </c>
    </row>
    <row r="274" spans="2:65" s="12" customFormat="1">
      <c r="B274" s="150"/>
      <c r="D274" s="145" t="s">
        <v>258</v>
      </c>
      <c r="F274" s="152" t="s">
        <v>802</v>
      </c>
      <c r="H274" s="153">
        <v>21276.636999999999</v>
      </c>
      <c r="I274" s="154"/>
      <c r="L274" s="150"/>
      <c r="M274" s="155"/>
      <c r="T274" s="156"/>
      <c r="AT274" s="151" t="s">
        <v>258</v>
      </c>
      <c r="AU274" s="151" t="s">
        <v>81</v>
      </c>
      <c r="AV274" s="12" t="s">
        <v>81</v>
      </c>
      <c r="AW274" s="12" t="s">
        <v>4</v>
      </c>
      <c r="AX274" s="12" t="s">
        <v>79</v>
      </c>
      <c r="AY274" s="151" t="s">
        <v>134</v>
      </c>
    </row>
    <row r="275" spans="2:65" s="11" customFormat="1" ht="25.9" customHeight="1">
      <c r="B275" s="115"/>
      <c r="D275" s="116" t="s">
        <v>70</v>
      </c>
      <c r="E275" s="117" t="s">
        <v>382</v>
      </c>
      <c r="F275" s="117" t="s">
        <v>383</v>
      </c>
      <c r="I275" s="118"/>
      <c r="J275" s="119">
        <f>BK275</f>
        <v>0</v>
      </c>
      <c r="L275" s="115"/>
      <c r="M275" s="120"/>
      <c r="P275" s="121">
        <f>P276</f>
        <v>0</v>
      </c>
      <c r="R275" s="121">
        <f>R276</f>
        <v>0.21779999999999997</v>
      </c>
      <c r="T275" s="122">
        <f>T276</f>
        <v>0</v>
      </c>
      <c r="AR275" s="116" t="s">
        <v>81</v>
      </c>
      <c r="AT275" s="123" t="s">
        <v>70</v>
      </c>
      <c r="AU275" s="123" t="s">
        <v>71</v>
      </c>
      <c r="AY275" s="116" t="s">
        <v>134</v>
      </c>
      <c r="BK275" s="124">
        <f>BK276</f>
        <v>0</v>
      </c>
    </row>
    <row r="276" spans="2:65" s="11" customFormat="1" ht="22.9" customHeight="1">
      <c r="B276" s="115"/>
      <c r="D276" s="116" t="s">
        <v>70</v>
      </c>
      <c r="E276" s="125" t="s">
        <v>384</v>
      </c>
      <c r="F276" s="125" t="s">
        <v>385</v>
      </c>
      <c r="I276" s="118"/>
      <c r="J276" s="126">
        <f>BK276</f>
        <v>0</v>
      </c>
      <c r="L276" s="115"/>
      <c r="M276" s="120"/>
      <c r="P276" s="121">
        <f>SUM(P277:P285)</f>
        <v>0</v>
      </c>
      <c r="R276" s="121">
        <f>SUM(R277:R285)</f>
        <v>0.21779999999999997</v>
      </c>
      <c r="T276" s="122">
        <f>SUM(T277:T285)</f>
        <v>0</v>
      </c>
      <c r="AR276" s="116" t="s">
        <v>81</v>
      </c>
      <c r="AT276" s="123" t="s">
        <v>70</v>
      </c>
      <c r="AU276" s="123" t="s">
        <v>79</v>
      </c>
      <c r="AY276" s="116" t="s">
        <v>134</v>
      </c>
      <c r="BK276" s="124">
        <f>SUM(BK277:BK285)</f>
        <v>0</v>
      </c>
    </row>
    <row r="277" spans="2:65" s="1" customFormat="1" ht="16.5" customHeight="1">
      <c r="B277" s="127"/>
      <c r="C277" s="128" t="s">
        <v>803</v>
      </c>
      <c r="D277" s="128" t="s">
        <v>137</v>
      </c>
      <c r="E277" s="129" t="s">
        <v>804</v>
      </c>
      <c r="F277" s="130" t="s">
        <v>805</v>
      </c>
      <c r="G277" s="131" t="s">
        <v>255</v>
      </c>
      <c r="H277" s="132">
        <v>12.1</v>
      </c>
      <c r="I277" s="133"/>
      <c r="J277" s="134">
        <f>ROUND(I277*H277,2)</f>
        <v>0</v>
      </c>
      <c r="K277" s="130" t="s">
        <v>141</v>
      </c>
      <c r="L277" s="32"/>
      <c r="M277" s="135" t="s">
        <v>3</v>
      </c>
      <c r="N277" s="136" t="s">
        <v>42</v>
      </c>
      <c r="P277" s="137">
        <f>O277*H277</f>
        <v>0</v>
      </c>
      <c r="Q277" s="137">
        <v>0</v>
      </c>
      <c r="R277" s="137">
        <f>Q277*H277</f>
        <v>0</v>
      </c>
      <c r="S277" s="137">
        <v>0</v>
      </c>
      <c r="T277" s="138">
        <f>S277*H277</f>
        <v>0</v>
      </c>
      <c r="AR277" s="139" t="s">
        <v>226</v>
      </c>
      <c r="AT277" s="139" t="s">
        <v>137</v>
      </c>
      <c r="AU277" s="139" t="s">
        <v>81</v>
      </c>
      <c r="AY277" s="17" t="s">
        <v>134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7" t="s">
        <v>79</v>
      </c>
      <c r="BK277" s="140">
        <f>ROUND(I277*H277,2)</f>
        <v>0</v>
      </c>
      <c r="BL277" s="17" t="s">
        <v>226</v>
      </c>
      <c r="BM277" s="139" t="s">
        <v>806</v>
      </c>
    </row>
    <row r="278" spans="2:65" s="1" customFormat="1">
      <c r="B278" s="32"/>
      <c r="D278" s="141" t="s">
        <v>144</v>
      </c>
      <c r="F278" s="142" t="s">
        <v>807</v>
      </c>
      <c r="I278" s="143"/>
      <c r="L278" s="32"/>
      <c r="M278" s="144"/>
      <c r="T278" s="53"/>
      <c r="AT278" s="17" t="s">
        <v>144</v>
      </c>
      <c r="AU278" s="17" t="s">
        <v>81</v>
      </c>
    </row>
    <row r="279" spans="2:65" s="12" customFormat="1">
      <c r="B279" s="150"/>
      <c r="D279" s="145" t="s">
        <v>258</v>
      </c>
      <c r="E279" s="151" t="s">
        <v>3</v>
      </c>
      <c r="F279" s="152" t="s">
        <v>808</v>
      </c>
      <c r="H279" s="153">
        <v>7.7</v>
      </c>
      <c r="I279" s="154"/>
      <c r="L279" s="150"/>
      <c r="M279" s="155"/>
      <c r="T279" s="156"/>
      <c r="AT279" s="151" t="s">
        <v>258</v>
      </c>
      <c r="AU279" s="151" t="s">
        <v>81</v>
      </c>
      <c r="AV279" s="12" t="s">
        <v>81</v>
      </c>
      <c r="AW279" s="12" t="s">
        <v>32</v>
      </c>
      <c r="AX279" s="12" t="s">
        <v>71</v>
      </c>
      <c r="AY279" s="151" t="s">
        <v>134</v>
      </c>
    </row>
    <row r="280" spans="2:65" s="12" customFormat="1">
      <c r="B280" s="150"/>
      <c r="D280" s="145" t="s">
        <v>258</v>
      </c>
      <c r="E280" s="151" t="s">
        <v>3</v>
      </c>
      <c r="F280" s="152" t="s">
        <v>809</v>
      </c>
      <c r="H280" s="153">
        <v>4.4000000000000004</v>
      </c>
      <c r="I280" s="154"/>
      <c r="L280" s="150"/>
      <c r="M280" s="155"/>
      <c r="T280" s="156"/>
      <c r="AT280" s="151" t="s">
        <v>258</v>
      </c>
      <c r="AU280" s="151" t="s">
        <v>81</v>
      </c>
      <c r="AV280" s="12" t="s">
        <v>81</v>
      </c>
      <c r="AW280" s="12" t="s">
        <v>32</v>
      </c>
      <c r="AX280" s="12" t="s">
        <v>71</v>
      </c>
      <c r="AY280" s="151" t="s">
        <v>134</v>
      </c>
    </row>
    <row r="281" spans="2:65" s="13" customFormat="1">
      <c r="B281" s="157"/>
      <c r="D281" s="145" t="s">
        <v>258</v>
      </c>
      <c r="E281" s="158" t="s">
        <v>3</v>
      </c>
      <c r="F281" s="159" t="s">
        <v>291</v>
      </c>
      <c r="H281" s="160">
        <v>12.100000000000001</v>
      </c>
      <c r="I281" s="161"/>
      <c r="L281" s="157"/>
      <c r="M281" s="162"/>
      <c r="T281" s="163"/>
      <c r="AT281" s="158" t="s">
        <v>258</v>
      </c>
      <c r="AU281" s="158" t="s">
        <v>81</v>
      </c>
      <c r="AV281" s="13" t="s">
        <v>157</v>
      </c>
      <c r="AW281" s="13" t="s">
        <v>32</v>
      </c>
      <c r="AX281" s="13" t="s">
        <v>79</v>
      </c>
      <c r="AY281" s="158" t="s">
        <v>134</v>
      </c>
    </row>
    <row r="282" spans="2:65" s="1" customFormat="1" ht="16.5" customHeight="1">
      <c r="B282" s="127"/>
      <c r="C282" s="167" t="s">
        <v>810</v>
      </c>
      <c r="D282" s="167" t="s">
        <v>595</v>
      </c>
      <c r="E282" s="168" t="s">
        <v>811</v>
      </c>
      <c r="F282" s="169" t="s">
        <v>812</v>
      </c>
      <c r="G282" s="170" t="s">
        <v>324</v>
      </c>
      <c r="H282" s="171">
        <v>12.1</v>
      </c>
      <c r="I282" s="172"/>
      <c r="J282" s="173">
        <f>ROUND(I282*H282,2)</f>
        <v>0</v>
      </c>
      <c r="K282" s="169" t="s">
        <v>3</v>
      </c>
      <c r="L282" s="174"/>
      <c r="M282" s="175" t="s">
        <v>3</v>
      </c>
      <c r="N282" s="176" t="s">
        <v>42</v>
      </c>
      <c r="P282" s="137">
        <f>O282*H282</f>
        <v>0</v>
      </c>
      <c r="Q282" s="137">
        <v>1.7999999999999999E-2</v>
      </c>
      <c r="R282" s="137">
        <f>Q282*H282</f>
        <v>0.21779999999999997</v>
      </c>
      <c r="S282" s="137">
        <v>0</v>
      </c>
      <c r="T282" s="138">
        <f>S282*H282</f>
        <v>0</v>
      </c>
      <c r="AR282" s="139" t="s">
        <v>703</v>
      </c>
      <c r="AT282" s="139" t="s">
        <v>595</v>
      </c>
      <c r="AU282" s="139" t="s">
        <v>81</v>
      </c>
      <c r="AY282" s="17" t="s">
        <v>134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7" t="s">
        <v>79</v>
      </c>
      <c r="BK282" s="140">
        <f>ROUND(I282*H282,2)</f>
        <v>0</v>
      </c>
      <c r="BL282" s="17" t="s">
        <v>226</v>
      </c>
      <c r="BM282" s="139" t="s">
        <v>813</v>
      </c>
    </row>
    <row r="283" spans="2:65" s="1" customFormat="1" ht="19.5">
      <c r="B283" s="32"/>
      <c r="D283" s="145" t="s">
        <v>177</v>
      </c>
      <c r="F283" s="146" t="s">
        <v>633</v>
      </c>
      <c r="I283" s="143"/>
      <c r="L283" s="32"/>
      <c r="M283" s="144"/>
      <c r="T283" s="53"/>
      <c r="AT283" s="17" t="s">
        <v>177</v>
      </c>
      <c r="AU283" s="17" t="s">
        <v>81</v>
      </c>
    </row>
    <row r="284" spans="2:65" s="1" customFormat="1" ht="24.2" customHeight="1">
      <c r="B284" s="127"/>
      <c r="C284" s="128" t="s">
        <v>814</v>
      </c>
      <c r="D284" s="128" t="s">
        <v>137</v>
      </c>
      <c r="E284" s="129" t="s">
        <v>815</v>
      </c>
      <c r="F284" s="130" t="s">
        <v>816</v>
      </c>
      <c r="G284" s="131" t="s">
        <v>313</v>
      </c>
      <c r="H284" s="132">
        <v>0.218</v>
      </c>
      <c r="I284" s="133"/>
      <c r="J284" s="134">
        <f>ROUND(I284*H284,2)</f>
        <v>0</v>
      </c>
      <c r="K284" s="130" t="s">
        <v>141</v>
      </c>
      <c r="L284" s="32"/>
      <c r="M284" s="135" t="s">
        <v>3</v>
      </c>
      <c r="N284" s="136" t="s">
        <v>42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226</v>
      </c>
      <c r="AT284" s="139" t="s">
        <v>137</v>
      </c>
      <c r="AU284" s="139" t="s">
        <v>81</v>
      </c>
      <c r="AY284" s="17" t="s">
        <v>134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7" t="s">
        <v>79</v>
      </c>
      <c r="BK284" s="140">
        <f>ROUND(I284*H284,2)</f>
        <v>0</v>
      </c>
      <c r="BL284" s="17" t="s">
        <v>226</v>
      </c>
      <c r="BM284" s="139" t="s">
        <v>817</v>
      </c>
    </row>
    <row r="285" spans="2:65" s="1" customFormat="1">
      <c r="B285" s="32"/>
      <c r="D285" s="141" t="s">
        <v>144</v>
      </c>
      <c r="F285" s="142" t="s">
        <v>818</v>
      </c>
      <c r="I285" s="143"/>
      <c r="L285" s="32"/>
      <c r="M285" s="147"/>
      <c r="N285" s="148"/>
      <c r="O285" s="148"/>
      <c r="P285" s="148"/>
      <c r="Q285" s="148"/>
      <c r="R285" s="148"/>
      <c r="S285" s="148"/>
      <c r="T285" s="149"/>
      <c r="AT285" s="17" t="s">
        <v>144</v>
      </c>
      <c r="AU285" s="17" t="s">
        <v>81</v>
      </c>
    </row>
    <row r="286" spans="2:65" s="1" customFormat="1" ht="6.95" customHeight="1">
      <c r="B286" s="41"/>
      <c r="C286" s="42"/>
      <c r="D286" s="42"/>
      <c r="E286" s="42"/>
      <c r="F286" s="42"/>
      <c r="G286" s="42"/>
      <c r="H286" s="42"/>
      <c r="I286" s="42"/>
      <c r="J286" s="42"/>
      <c r="K286" s="42"/>
      <c r="L286" s="32"/>
    </row>
  </sheetData>
  <autoFilter ref="C88:K285" xr:uid="{00000000-0009-0000-0000-000006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600-000000000000}"/>
    <hyperlink ref="F101" r:id="rId2" xr:uid="{00000000-0004-0000-0600-000001000000}"/>
    <hyperlink ref="F106" r:id="rId3" xr:uid="{00000000-0004-0000-0600-000002000000}"/>
    <hyperlink ref="F109" r:id="rId4" xr:uid="{00000000-0004-0000-0600-000003000000}"/>
    <hyperlink ref="F115" r:id="rId5" xr:uid="{00000000-0004-0000-0600-000004000000}"/>
    <hyperlink ref="F122" r:id="rId6" xr:uid="{00000000-0004-0000-0600-000005000000}"/>
    <hyperlink ref="F128" r:id="rId7" xr:uid="{00000000-0004-0000-0600-000006000000}"/>
    <hyperlink ref="F131" r:id="rId8" xr:uid="{00000000-0004-0000-0600-000007000000}"/>
    <hyperlink ref="F137" r:id="rId9" xr:uid="{00000000-0004-0000-0600-000008000000}"/>
    <hyperlink ref="F140" r:id="rId10" xr:uid="{00000000-0004-0000-0600-000009000000}"/>
    <hyperlink ref="F145" r:id="rId11" xr:uid="{00000000-0004-0000-0600-00000A000000}"/>
    <hyperlink ref="F150" r:id="rId12" xr:uid="{00000000-0004-0000-0600-00000B000000}"/>
    <hyperlink ref="F157" r:id="rId13" xr:uid="{00000000-0004-0000-0600-00000C000000}"/>
    <hyperlink ref="F166" r:id="rId14" xr:uid="{00000000-0004-0000-0600-00000D000000}"/>
    <hyperlink ref="F176" r:id="rId15" xr:uid="{00000000-0004-0000-0600-00000E000000}"/>
    <hyperlink ref="F181" r:id="rId16" xr:uid="{00000000-0004-0000-0600-00000F000000}"/>
    <hyperlink ref="F185" r:id="rId17" xr:uid="{00000000-0004-0000-0600-000010000000}"/>
    <hyperlink ref="F190" r:id="rId18" xr:uid="{00000000-0004-0000-0600-000011000000}"/>
    <hyperlink ref="F193" r:id="rId19" xr:uid="{00000000-0004-0000-0600-000012000000}"/>
    <hyperlink ref="F196" r:id="rId20" xr:uid="{00000000-0004-0000-0600-000013000000}"/>
    <hyperlink ref="F199" r:id="rId21" xr:uid="{00000000-0004-0000-0600-000014000000}"/>
    <hyperlink ref="F202" r:id="rId22" xr:uid="{00000000-0004-0000-0600-000015000000}"/>
    <hyperlink ref="F205" r:id="rId23" xr:uid="{00000000-0004-0000-0600-000016000000}"/>
    <hyperlink ref="F210" r:id="rId24" xr:uid="{00000000-0004-0000-0600-000017000000}"/>
    <hyperlink ref="F213" r:id="rId25" xr:uid="{00000000-0004-0000-0600-000018000000}"/>
    <hyperlink ref="F216" r:id="rId26" xr:uid="{00000000-0004-0000-0600-000019000000}"/>
    <hyperlink ref="F223" r:id="rId27" xr:uid="{00000000-0004-0000-0600-00001A000000}"/>
    <hyperlink ref="F228" r:id="rId28" xr:uid="{00000000-0004-0000-0600-00001B000000}"/>
    <hyperlink ref="F234" r:id="rId29" xr:uid="{00000000-0004-0000-0600-00001C000000}"/>
    <hyperlink ref="F239" r:id="rId30" xr:uid="{00000000-0004-0000-0600-00001D000000}"/>
    <hyperlink ref="F244" r:id="rId31" xr:uid="{00000000-0004-0000-0600-00001E000000}"/>
    <hyperlink ref="F251" r:id="rId32" xr:uid="{00000000-0004-0000-0600-00001F000000}"/>
    <hyperlink ref="F254" r:id="rId33" xr:uid="{00000000-0004-0000-0600-000020000000}"/>
    <hyperlink ref="F263" r:id="rId34" xr:uid="{00000000-0004-0000-0600-000021000000}"/>
    <hyperlink ref="F269" r:id="rId35" xr:uid="{00000000-0004-0000-0600-000022000000}"/>
    <hyperlink ref="F271" r:id="rId36" xr:uid="{00000000-0004-0000-0600-000023000000}"/>
    <hyperlink ref="F273" r:id="rId37" xr:uid="{00000000-0004-0000-0600-000024000000}"/>
    <hyperlink ref="F278" r:id="rId38" xr:uid="{00000000-0004-0000-0600-000025000000}"/>
    <hyperlink ref="F285" r:id="rId39" xr:uid="{00000000-0004-0000-06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7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819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ROUND(J89,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ROUND((SUM(BE89:BE274)),  2)</f>
        <v>0</v>
      </c>
      <c r="I33" s="89">
        <v>0.21</v>
      </c>
      <c r="J33" s="88">
        <f>ROUND(((SUM(BE89:BE274))*I33),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ROUND((SUM(BF89:BF274)),  2)</f>
        <v>0</v>
      </c>
      <c r="I34" s="89">
        <v>0.12</v>
      </c>
      <c r="J34" s="88">
        <f>ROUND(((SUM(BF89:BF274))*I34),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ROUND((SUM(BG89:BG274)),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ROUND((SUM(BH89:BH274)),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ROUND((SUM(BI89:BI274)),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N - SO 02 - Fotbalové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J89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J90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9" customFormat="1" ht="19.899999999999999" customHeight="1">
      <c r="B62" s="103"/>
      <c r="D62" s="104" t="s">
        <v>551</v>
      </c>
      <c r="E62" s="105"/>
      <c r="F62" s="105"/>
      <c r="G62" s="105"/>
      <c r="H62" s="105"/>
      <c r="I62" s="105"/>
      <c r="J62" s="106">
        <f>J115</f>
        <v>0</v>
      </c>
      <c r="L62" s="103"/>
    </row>
    <row r="63" spans="2:47" s="9" customFormat="1" ht="19.899999999999999" customHeight="1">
      <c r="B63" s="103"/>
      <c r="D63" s="104" t="s">
        <v>552</v>
      </c>
      <c r="E63" s="105"/>
      <c r="F63" s="105"/>
      <c r="G63" s="105"/>
      <c r="H63" s="105"/>
      <c r="I63" s="105"/>
      <c r="J63" s="106">
        <f>J127</f>
        <v>0</v>
      </c>
      <c r="L63" s="103"/>
    </row>
    <row r="64" spans="2:47" s="9" customFormat="1" ht="19.899999999999999" customHeight="1">
      <c r="B64" s="103"/>
      <c r="D64" s="104" t="s">
        <v>554</v>
      </c>
      <c r="E64" s="105"/>
      <c r="F64" s="105"/>
      <c r="G64" s="105"/>
      <c r="H64" s="105"/>
      <c r="I64" s="105"/>
      <c r="J64" s="106">
        <f>J151</f>
        <v>0</v>
      </c>
      <c r="L64" s="103"/>
    </row>
    <row r="65" spans="2:12" s="9" customFormat="1" ht="19.899999999999999" customHeight="1">
      <c r="B65" s="103"/>
      <c r="D65" s="104" t="s">
        <v>246</v>
      </c>
      <c r="E65" s="105"/>
      <c r="F65" s="105"/>
      <c r="G65" s="105"/>
      <c r="H65" s="105"/>
      <c r="I65" s="105"/>
      <c r="J65" s="106">
        <f>J182</f>
        <v>0</v>
      </c>
      <c r="L65" s="103"/>
    </row>
    <row r="66" spans="2:12" s="9" customFormat="1" ht="19.899999999999999" customHeight="1">
      <c r="B66" s="103"/>
      <c r="D66" s="104" t="s">
        <v>555</v>
      </c>
      <c r="E66" s="105"/>
      <c r="F66" s="105"/>
      <c r="G66" s="105"/>
      <c r="H66" s="105"/>
      <c r="I66" s="105"/>
      <c r="J66" s="106">
        <f>J200</f>
        <v>0</v>
      </c>
      <c r="L66" s="103"/>
    </row>
    <row r="67" spans="2:12" s="8" customFormat="1" ht="24.95" customHeight="1">
      <c r="B67" s="99"/>
      <c r="D67" s="100" t="s">
        <v>248</v>
      </c>
      <c r="E67" s="101"/>
      <c r="F67" s="101"/>
      <c r="G67" s="101"/>
      <c r="H67" s="101"/>
      <c r="I67" s="101"/>
      <c r="J67" s="102">
        <f>J208</f>
        <v>0</v>
      </c>
      <c r="L67" s="99"/>
    </row>
    <row r="68" spans="2:12" s="9" customFormat="1" ht="19.899999999999999" customHeight="1">
      <c r="B68" s="103"/>
      <c r="D68" s="104" t="s">
        <v>820</v>
      </c>
      <c r="E68" s="105"/>
      <c r="F68" s="105"/>
      <c r="G68" s="105"/>
      <c r="H68" s="105"/>
      <c r="I68" s="105"/>
      <c r="J68" s="106">
        <f>J209</f>
        <v>0</v>
      </c>
      <c r="L68" s="103"/>
    </row>
    <row r="69" spans="2:12" s="9" customFormat="1" ht="19.899999999999999" customHeight="1">
      <c r="B69" s="103"/>
      <c r="D69" s="104" t="s">
        <v>393</v>
      </c>
      <c r="E69" s="105"/>
      <c r="F69" s="105"/>
      <c r="G69" s="105"/>
      <c r="H69" s="105"/>
      <c r="I69" s="105"/>
      <c r="J69" s="106">
        <f>J224</f>
        <v>0</v>
      </c>
      <c r="L69" s="103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119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17</v>
      </c>
      <c r="L78" s="32"/>
    </row>
    <row r="79" spans="2:12" s="1" customFormat="1" ht="16.5" customHeight="1">
      <c r="B79" s="32"/>
      <c r="E79" s="312" t="str">
        <f>E7</f>
        <v>Areál RAK - revitalizace kondičního areálu</v>
      </c>
      <c r="F79" s="313"/>
      <c r="G79" s="313"/>
      <c r="H79" s="313"/>
      <c r="L79" s="32"/>
    </row>
    <row r="80" spans="2:12" s="1" customFormat="1" ht="12" customHeight="1">
      <c r="B80" s="32"/>
      <c r="C80" s="27" t="s">
        <v>106</v>
      </c>
      <c r="L80" s="32"/>
    </row>
    <row r="81" spans="2:65" s="1" customFormat="1" ht="16.5" customHeight="1">
      <c r="B81" s="32"/>
      <c r="E81" s="295" t="str">
        <f>E9</f>
        <v>N - SO 02 - Fotbalové hřiště</v>
      </c>
      <c r="F81" s="311"/>
      <c r="G81" s="311"/>
      <c r="H81" s="311"/>
      <c r="L81" s="32"/>
    </row>
    <row r="82" spans="2:65" s="1" customFormat="1" ht="6.95" customHeight="1">
      <c r="B82" s="32"/>
      <c r="L82" s="32"/>
    </row>
    <row r="83" spans="2:65" s="1" customFormat="1" ht="12" customHeight="1">
      <c r="B83" s="32"/>
      <c r="C83" s="27" t="s">
        <v>21</v>
      </c>
      <c r="F83" s="25" t="str">
        <f>F12</f>
        <v>Praha, Modřany</v>
      </c>
      <c r="I83" s="27" t="s">
        <v>23</v>
      </c>
      <c r="J83" s="49" t="str">
        <f>IF(J12="","",J12)</f>
        <v>17. 12. 2024</v>
      </c>
      <c r="L83" s="32"/>
    </row>
    <row r="84" spans="2:65" s="1" customFormat="1" ht="6.95" customHeight="1">
      <c r="B84" s="32"/>
      <c r="L84" s="32"/>
    </row>
    <row r="85" spans="2:65" s="1" customFormat="1" ht="15.2" customHeight="1">
      <c r="B85" s="32"/>
      <c r="C85" s="27" t="s">
        <v>25</v>
      </c>
      <c r="F85" s="25" t="str">
        <f>E15</f>
        <v xml:space="preserve"> </v>
      </c>
      <c r="I85" s="27" t="s">
        <v>31</v>
      </c>
      <c r="J85" s="30" t="str">
        <f>E21</f>
        <v xml:space="preserve"> </v>
      </c>
      <c r="L85" s="32"/>
    </row>
    <row r="86" spans="2:65" s="1" customFormat="1" ht="25.7" customHeight="1">
      <c r="B86" s="32"/>
      <c r="C86" s="27" t="s">
        <v>29</v>
      </c>
      <c r="F86" s="25" t="str">
        <f>IF(E18="","",E18)</f>
        <v>Vyplň údaj</v>
      </c>
      <c r="I86" s="27" t="s">
        <v>33</v>
      </c>
      <c r="J86" s="30" t="str">
        <f>E24</f>
        <v>Petr Macek, Otevřená 680/7, Kuřim 664 34</v>
      </c>
      <c r="L86" s="32"/>
    </row>
    <row r="87" spans="2:65" s="1" customFormat="1" ht="10.35" customHeight="1">
      <c r="B87" s="32"/>
      <c r="L87" s="32"/>
    </row>
    <row r="88" spans="2:65" s="10" customFormat="1" ht="29.25" customHeight="1">
      <c r="B88" s="107"/>
      <c r="C88" s="108" t="s">
        <v>120</v>
      </c>
      <c r="D88" s="109" t="s">
        <v>56</v>
      </c>
      <c r="E88" s="109" t="s">
        <v>52</v>
      </c>
      <c r="F88" s="109" t="s">
        <v>53</v>
      </c>
      <c r="G88" s="109" t="s">
        <v>121</v>
      </c>
      <c r="H88" s="109" t="s">
        <v>122</v>
      </c>
      <c r="I88" s="109" t="s">
        <v>123</v>
      </c>
      <c r="J88" s="109" t="s">
        <v>110</v>
      </c>
      <c r="K88" s="110" t="s">
        <v>124</v>
      </c>
      <c r="L88" s="107"/>
      <c r="M88" s="56" t="s">
        <v>3</v>
      </c>
      <c r="N88" s="57" t="s">
        <v>41</v>
      </c>
      <c r="O88" s="57" t="s">
        <v>125</v>
      </c>
      <c r="P88" s="57" t="s">
        <v>126</v>
      </c>
      <c r="Q88" s="57" t="s">
        <v>127</v>
      </c>
      <c r="R88" s="57" t="s">
        <v>128</v>
      </c>
      <c r="S88" s="57" t="s">
        <v>129</v>
      </c>
      <c r="T88" s="58" t="s">
        <v>130</v>
      </c>
    </row>
    <row r="89" spans="2:65" s="1" customFormat="1" ht="22.9" customHeight="1">
      <c r="B89" s="32"/>
      <c r="C89" s="61" t="s">
        <v>131</v>
      </c>
      <c r="J89" s="111">
        <f>BK89</f>
        <v>0</v>
      </c>
      <c r="L89" s="32"/>
      <c r="M89" s="59"/>
      <c r="N89" s="50"/>
      <c r="O89" s="50"/>
      <c r="P89" s="112">
        <f>P90+P208</f>
        <v>0</v>
      </c>
      <c r="Q89" s="50"/>
      <c r="R89" s="112">
        <f>R90+R208</f>
        <v>1102.92774119</v>
      </c>
      <c r="S89" s="50"/>
      <c r="T89" s="113">
        <f>T90+T208</f>
        <v>0</v>
      </c>
      <c r="AT89" s="17" t="s">
        <v>70</v>
      </c>
      <c r="AU89" s="17" t="s">
        <v>111</v>
      </c>
      <c r="BK89" s="114">
        <f>BK90+BK208</f>
        <v>0</v>
      </c>
    </row>
    <row r="90" spans="2:65" s="11" customFormat="1" ht="25.9" customHeight="1">
      <c r="B90" s="115"/>
      <c r="D90" s="116" t="s">
        <v>70</v>
      </c>
      <c r="E90" s="117" t="s">
        <v>250</v>
      </c>
      <c r="F90" s="117" t="s">
        <v>251</v>
      </c>
      <c r="I90" s="118"/>
      <c r="J90" s="119">
        <f>BK90</f>
        <v>0</v>
      </c>
      <c r="L90" s="115"/>
      <c r="M90" s="120"/>
      <c r="P90" s="121">
        <f>P91+P115+P127+P151+P182+P200</f>
        <v>0</v>
      </c>
      <c r="R90" s="121">
        <f>R91+R115+R127+R151+R182+R200</f>
        <v>1100.6654672300001</v>
      </c>
      <c r="T90" s="122">
        <f>T91+T115+T127+T151+T182+T200</f>
        <v>0</v>
      </c>
      <c r="AR90" s="116" t="s">
        <v>79</v>
      </c>
      <c r="AT90" s="123" t="s">
        <v>70</v>
      </c>
      <c r="AU90" s="123" t="s">
        <v>71</v>
      </c>
      <c r="AY90" s="116" t="s">
        <v>134</v>
      </c>
      <c r="BK90" s="124">
        <f>BK91+BK115+BK127+BK151+BK182+BK200</f>
        <v>0</v>
      </c>
    </row>
    <row r="91" spans="2:65" s="11" customFormat="1" ht="22.9" customHeight="1">
      <c r="B91" s="115"/>
      <c r="D91" s="116" t="s">
        <v>70</v>
      </c>
      <c r="E91" s="125" t="s">
        <v>79</v>
      </c>
      <c r="F91" s="125" t="s">
        <v>252</v>
      </c>
      <c r="I91" s="118"/>
      <c r="J91" s="126">
        <f>BK91</f>
        <v>0</v>
      </c>
      <c r="L91" s="115"/>
      <c r="M91" s="120"/>
      <c r="P91" s="121">
        <f>SUM(P92:P114)</f>
        <v>0</v>
      </c>
      <c r="R91" s="121">
        <f>SUM(R92:R114)</f>
        <v>0</v>
      </c>
      <c r="T91" s="122">
        <f>SUM(T92:T114)</f>
        <v>0</v>
      </c>
      <c r="AR91" s="116" t="s">
        <v>79</v>
      </c>
      <c r="AT91" s="123" t="s">
        <v>70</v>
      </c>
      <c r="AU91" s="123" t="s">
        <v>79</v>
      </c>
      <c r="AY91" s="116" t="s">
        <v>134</v>
      </c>
      <c r="BK91" s="124">
        <f>SUM(BK92:BK114)</f>
        <v>0</v>
      </c>
    </row>
    <row r="92" spans="2:65" s="1" customFormat="1" ht="24.2" customHeight="1">
      <c r="B92" s="127"/>
      <c r="C92" s="128" t="s">
        <v>79</v>
      </c>
      <c r="D92" s="128" t="s">
        <v>137</v>
      </c>
      <c r="E92" s="129" t="s">
        <v>821</v>
      </c>
      <c r="F92" s="130" t="s">
        <v>822</v>
      </c>
      <c r="G92" s="131" t="s">
        <v>286</v>
      </c>
      <c r="H92" s="132">
        <v>2.5129999999999999</v>
      </c>
      <c r="I92" s="133"/>
      <c r="J92" s="134">
        <f>ROUND(I92*H92,2)</f>
        <v>0</v>
      </c>
      <c r="K92" s="130" t="s">
        <v>141</v>
      </c>
      <c r="L92" s="32"/>
      <c r="M92" s="135" t="s">
        <v>3</v>
      </c>
      <c r="N92" s="136" t="s">
        <v>42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157</v>
      </c>
      <c r="AT92" s="139" t="s">
        <v>137</v>
      </c>
      <c r="AU92" s="139" t="s">
        <v>81</v>
      </c>
      <c r="AY92" s="17" t="s">
        <v>134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79</v>
      </c>
      <c r="BK92" s="140">
        <f>ROUND(I92*H92,2)</f>
        <v>0</v>
      </c>
      <c r="BL92" s="17" t="s">
        <v>157</v>
      </c>
      <c r="BM92" s="139" t="s">
        <v>823</v>
      </c>
    </row>
    <row r="93" spans="2:65" s="1" customFormat="1">
      <c r="B93" s="32"/>
      <c r="D93" s="141" t="s">
        <v>144</v>
      </c>
      <c r="F93" s="142" t="s">
        <v>824</v>
      </c>
      <c r="I93" s="143"/>
      <c r="L93" s="32"/>
      <c r="M93" s="144"/>
      <c r="T93" s="53"/>
      <c r="AT93" s="17" t="s">
        <v>144</v>
      </c>
      <c r="AU93" s="17" t="s">
        <v>81</v>
      </c>
    </row>
    <row r="94" spans="2:65" s="12" customFormat="1">
      <c r="B94" s="150"/>
      <c r="D94" s="145" t="s">
        <v>258</v>
      </c>
      <c r="E94" s="151" t="s">
        <v>3</v>
      </c>
      <c r="F94" s="152" t="s">
        <v>825</v>
      </c>
      <c r="H94" s="153">
        <v>2.5129999999999999</v>
      </c>
      <c r="I94" s="154"/>
      <c r="L94" s="150"/>
      <c r="M94" s="155"/>
      <c r="T94" s="156"/>
      <c r="AT94" s="151" t="s">
        <v>258</v>
      </c>
      <c r="AU94" s="151" t="s">
        <v>81</v>
      </c>
      <c r="AV94" s="12" t="s">
        <v>81</v>
      </c>
      <c r="AW94" s="12" t="s">
        <v>32</v>
      </c>
      <c r="AX94" s="12" t="s">
        <v>79</v>
      </c>
      <c r="AY94" s="151" t="s">
        <v>134</v>
      </c>
    </row>
    <row r="95" spans="2:65" s="1" customFormat="1" ht="37.9" customHeight="1">
      <c r="B95" s="127"/>
      <c r="C95" s="128" t="s">
        <v>81</v>
      </c>
      <c r="D95" s="128" t="s">
        <v>137</v>
      </c>
      <c r="E95" s="129" t="s">
        <v>297</v>
      </c>
      <c r="F95" s="130" t="s">
        <v>298</v>
      </c>
      <c r="G95" s="131" t="s">
        <v>286</v>
      </c>
      <c r="H95" s="132">
        <v>2.5129999999999999</v>
      </c>
      <c r="I95" s="133"/>
      <c r="J95" s="134">
        <f>ROUND(I95*H95,2)</f>
        <v>0</v>
      </c>
      <c r="K95" s="130" t="s">
        <v>141</v>
      </c>
      <c r="L95" s="32"/>
      <c r="M95" s="135" t="s">
        <v>3</v>
      </c>
      <c r="N95" s="136" t="s">
        <v>42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157</v>
      </c>
      <c r="AT95" s="139" t="s">
        <v>137</v>
      </c>
      <c r="AU95" s="139" t="s">
        <v>81</v>
      </c>
      <c r="AY95" s="17" t="s">
        <v>134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79</v>
      </c>
      <c r="BK95" s="140">
        <f>ROUND(I95*H95,2)</f>
        <v>0</v>
      </c>
      <c r="BL95" s="17" t="s">
        <v>157</v>
      </c>
      <c r="BM95" s="139" t="s">
        <v>826</v>
      </c>
    </row>
    <row r="96" spans="2:65" s="1" customFormat="1">
      <c r="B96" s="32"/>
      <c r="D96" s="141" t="s">
        <v>144</v>
      </c>
      <c r="F96" s="142" t="s">
        <v>300</v>
      </c>
      <c r="I96" s="143"/>
      <c r="L96" s="32"/>
      <c r="M96" s="144"/>
      <c r="T96" s="53"/>
      <c r="AT96" s="17" t="s">
        <v>144</v>
      </c>
      <c r="AU96" s="17" t="s">
        <v>81</v>
      </c>
    </row>
    <row r="97" spans="2:65" s="12" customFormat="1">
      <c r="B97" s="150"/>
      <c r="D97" s="145" t="s">
        <v>258</v>
      </c>
      <c r="E97" s="151" t="s">
        <v>3</v>
      </c>
      <c r="F97" s="152" t="s">
        <v>825</v>
      </c>
      <c r="H97" s="153">
        <v>2.5129999999999999</v>
      </c>
      <c r="I97" s="154"/>
      <c r="L97" s="150"/>
      <c r="M97" s="155"/>
      <c r="T97" s="156"/>
      <c r="AT97" s="151" t="s">
        <v>258</v>
      </c>
      <c r="AU97" s="151" t="s">
        <v>81</v>
      </c>
      <c r="AV97" s="12" t="s">
        <v>81</v>
      </c>
      <c r="AW97" s="12" t="s">
        <v>32</v>
      </c>
      <c r="AX97" s="12" t="s">
        <v>79</v>
      </c>
      <c r="AY97" s="151" t="s">
        <v>134</v>
      </c>
    </row>
    <row r="98" spans="2:65" s="1" customFormat="1" ht="37.9" customHeight="1">
      <c r="B98" s="127"/>
      <c r="C98" s="128" t="s">
        <v>150</v>
      </c>
      <c r="D98" s="128" t="s">
        <v>137</v>
      </c>
      <c r="E98" s="129" t="s">
        <v>302</v>
      </c>
      <c r="F98" s="130" t="s">
        <v>303</v>
      </c>
      <c r="G98" s="131" t="s">
        <v>286</v>
      </c>
      <c r="H98" s="132">
        <v>25.13</v>
      </c>
      <c r="I98" s="133"/>
      <c r="J98" s="134">
        <f>ROUND(I98*H98,2)</f>
        <v>0</v>
      </c>
      <c r="K98" s="130" t="s">
        <v>141</v>
      </c>
      <c r="L98" s="32"/>
      <c r="M98" s="135" t="s">
        <v>3</v>
      </c>
      <c r="N98" s="136" t="s">
        <v>42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157</v>
      </c>
      <c r="AT98" s="139" t="s">
        <v>137</v>
      </c>
      <c r="AU98" s="139" t="s">
        <v>81</v>
      </c>
      <c r="AY98" s="17" t="s">
        <v>134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79</v>
      </c>
      <c r="BK98" s="140">
        <f>ROUND(I98*H98,2)</f>
        <v>0</v>
      </c>
      <c r="BL98" s="17" t="s">
        <v>157</v>
      </c>
      <c r="BM98" s="139" t="s">
        <v>827</v>
      </c>
    </row>
    <row r="99" spans="2:65" s="1" customFormat="1">
      <c r="B99" s="32"/>
      <c r="D99" s="141" t="s">
        <v>144</v>
      </c>
      <c r="F99" s="142" t="s">
        <v>305</v>
      </c>
      <c r="I99" s="143"/>
      <c r="L99" s="32"/>
      <c r="M99" s="144"/>
      <c r="T99" s="53"/>
      <c r="AT99" s="17" t="s">
        <v>144</v>
      </c>
      <c r="AU99" s="17" t="s">
        <v>81</v>
      </c>
    </row>
    <row r="100" spans="2:65" s="12" customFormat="1">
      <c r="B100" s="150"/>
      <c r="D100" s="145" t="s">
        <v>258</v>
      </c>
      <c r="E100" s="151" t="s">
        <v>3</v>
      </c>
      <c r="F100" s="152" t="s">
        <v>825</v>
      </c>
      <c r="H100" s="153">
        <v>2.5129999999999999</v>
      </c>
      <c r="I100" s="154"/>
      <c r="L100" s="150"/>
      <c r="M100" s="155"/>
      <c r="T100" s="156"/>
      <c r="AT100" s="151" t="s">
        <v>258</v>
      </c>
      <c r="AU100" s="151" t="s">
        <v>81</v>
      </c>
      <c r="AV100" s="12" t="s">
        <v>81</v>
      </c>
      <c r="AW100" s="12" t="s">
        <v>32</v>
      </c>
      <c r="AX100" s="12" t="s">
        <v>79</v>
      </c>
      <c r="AY100" s="151" t="s">
        <v>134</v>
      </c>
    </row>
    <row r="101" spans="2:65" s="12" customFormat="1">
      <c r="B101" s="150"/>
      <c r="D101" s="145" t="s">
        <v>258</v>
      </c>
      <c r="F101" s="152" t="s">
        <v>828</v>
      </c>
      <c r="H101" s="153">
        <v>25.13</v>
      </c>
      <c r="I101" s="154"/>
      <c r="L101" s="150"/>
      <c r="M101" s="155"/>
      <c r="T101" s="156"/>
      <c r="AT101" s="151" t="s">
        <v>258</v>
      </c>
      <c r="AU101" s="151" t="s">
        <v>81</v>
      </c>
      <c r="AV101" s="12" t="s">
        <v>81</v>
      </c>
      <c r="AW101" s="12" t="s">
        <v>4</v>
      </c>
      <c r="AX101" s="12" t="s">
        <v>79</v>
      </c>
      <c r="AY101" s="151" t="s">
        <v>134</v>
      </c>
    </row>
    <row r="102" spans="2:65" s="1" customFormat="1" ht="24.2" customHeight="1">
      <c r="B102" s="127"/>
      <c r="C102" s="128" t="s">
        <v>157</v>
      </c>
      <c r="D102" s="128" t="s">
        <v>137</v>
      </c>
      <c r="E102" s="129" t="s">
        <v>829</v>
      </c>
      <c r="F102" s="130" t="s">
        <v>830</v>
      </c>
      <c r="G102" s="131" t="s">
        <v>286</v>
      </c>
      <c r="H102" s="132">
        <v>2.5129999999999999</v>
      </c>
      <c r="I102" s="133"/>
      <c r="J102" s="134">
        <f>ROUND(I102*H102,2)</f>
        <v>0</v>
      </c>
      <c r="K102" s="130" t="s">
        <v>141</v>
      </c>
      <c r="L102" s="32"/>
      <c r="M102" s="135" t="s">
        <v>3</v>
      </c>
      <c r="N102" s="136" t="s">
        <v>42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157</v>
      </c>
      <c r="AT102" s="139" t="s">
        <v>137</v>
      </c>
      <c r="AU102" s="139" t="s">
        <v>81</v>
      </c>
      <c r="AY102" s="17" t="s">
        <v>134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79</v>
      </c>
      <c r="BK102" s="140">
        <f>ROUND(I102*H102,2)</f>
        <v>0</v>
      </c>
      <c r="BL102" s="17" t="s">
        <v>157</v>
      </c>
      <c r="BM102" s="139" t="s">
        <v>831</v>
      </c>
    </row>
    <row r="103" spans="2:65" s="1" customFormat="1">
      <c r="B103" s="32"/>
      <c r="D103" s="141" t="s">
        <v>144</v>
      </c>
      <c r="F103" s="142" t="s">
        <v>832</v>
      </c>
      <c r="I103" s="143"/>
      <c r="L103" s="32"/>
      <c r="M103" s="144"/>
      <c r="T103" s="53"/>
      <c r="AT103" s="17" t="s">
        <v>144</v>
      </c>
      <c r="AU103" s="17" t="s">
        <v>81</v>
      </c>
    </row>
    <row r="104" spans="2:65" s="12" customFormat="1">
      <c r="B104" s="150"/>
      <c r="D104" s="145" t="s">
        <v>258</v>
      </c>
      <c r="E104" s="151" t="s">
        <v>3</v>
      </c>
      <c r="F104" s="152" t="s">
        <v>825</v>
      </c>
      <c r="H104" s="153">
        <v>2.5129999999999999</v>
      </c>
      <c r="I104" s="154"/>
      <c r="L104" s="150"/>
      <c r="M104" s="155"/>
      <c r="T104" s="156"/>
      <c r="AT104" s="151" t="s">
        <v>258</v>
      </c>
      <c r="AU104" s="151" t="s">
        <v>81</v>
      </c>
      <c r="AV104" s="12" t="s">
        <v>81</v>
      </c>
      <c r="AW104" s="12" t="s">
        <v>32</v>
      </c>
      <c r="AX104" s="12" t="s">
        <v>79</v>
      </c>
      <c r="AY104" s="151" t="s">
        <v>134</v>
      </c>
    </row>
    <row r="105" spans="2:65" s="1" customFormat="1" ht="24.2" customHeight="1">
      <c r="B105" s="127"/>
      <c r="C105" s="128" t="s">
        <v>133</v>
      </c>
      <c r="D105" s="128" t="s">
        <v>137</v>
      </c>
      <c r="E105" s="129" t="s">
        <v>311</v>
      </c>
      <c r="F105" s="130" t="s">
        <v>312</v>
      </c>
      <c r="G105" s="131" t="s">
        <v>313</v>
      </c>
      <c r="H105" s="132">
        <v>4.5229999999999997</v>
      </c>
      <c r="I105" s="133"/>
      <c r="J105" s="134">
        <f>ROUND(I105*H105,2)</f>
        <v>0</v>
      </c>
      <c r="K105" s="130" t="s">
        <v>141</v>
      </c>
      <c r="L105" s="32"/>
      <c r="M105" s="135" t="s">
        <v>3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157</v>
      </c>
      <c r="AT105" s="139" t="s">
        <v>137</v>
      </c>
      <c r="AU105" s="139" t="s">
        <v>81</v>
      </c>
      <c r="AY105" s="17" t="s">
        <v>134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79</v>
      </c>
      <c r="BK105" s="140">
        <f>ROUND(I105*H105,2)</f>
        <v>0</v>
      </c>
      <c r="BL105" s="17" t="s">
        <v>157</v>
      </c>
      <c r="BM105" s="139" t="s">
        <v>833</v>
      </c>
    </row>
    <row r="106" spans="2:65" s="1" customFormat="1">
      <c r="B106" s="32"/>
      <c r="D106" s="141" t="s">
        <v>144</v>
      </c>
      <c r="F106" s="142" t="s">
        <v>315</v>
      </c>
      <c r="I106" s="143"/>
      <c r="L106" s="32"/>
      <c r="M106" s="144"/>
      <c r="T106" s="53"/>
      <c r="AT106" s="17" t="s">
        <v>144</v>
      </c>
      <c r="AU106" s="17" t="s">
        <v>81</v>
      </c>
    </row>
    <row r="107" spans="2:65" s="12" customFormat="1">
      <c r="B107" s="150"/>
      <c r="D107" s="145" t="s">
        <v>258</v>
      </c>
      <c r="E107" s="151" t="s">
        <v>3</v>
      </c>
      <c r="F107" s="152" t="s">
        <v>834</v>
      </c>
      <c r="H107" s="153">
        <v>4.5229999999999997</v>
      </c>
      <c r="I107" s="154"/>
      <c r="L107" s="150"/>
      <c r="M107" s="155"/>
      <c r="T107" s="156"/>
      <c r="AT107" s="151" t="s">
        <v>258</v>
      </c>
      <c r="AU107" s="151" t="s">
        <v>81</v>
      </c>
      <c r="AV107" s="12" t="s">
        <v>81</v>
      </c>
      <c r="AW107" s="12" t="s">
        <v>32</v>
      </c>
      <c r="AX107" s="12" t="s">
        <v>79</v>
      </c>
      <c r="AY107" s="151" t="s">
        <v>134</v>
      </c>
    </row>
    <row r="108" spans="2:65" s="1" customFormat="1" ht="24.2" customHeight="1">
      <c r="B108" s="127"/>
      <c r="C108" s="128" t="s">
        <v>167</v>
      </c>
      <c r="D108" s="128" t="s">
        <v>137</v>
      </c>
      <c r="E108" s="129" t="s">
        <v>317</v>
      </c>
      <c r="F108" s="130" t="s">
        <v>318</v>
      </c>
      <c r="G108" s="131" t="s">
        <v>286</v>
      </c>
      <c r="H108" s="132">
        <v>2.5129999999999999</v>
      </c>
      <c r="I108" s="133"/>
      <c r="J108" s="134">
        <f>ROUND(I108*H108,2)</f>
        <v>0</v>
      </c>
      <c r="K108" s="130" t="s">
        <v>141</v>
      </c>
      <c r="L108" s="32"/>
      <c r="M108" s="135" t="s">
        <v>3</v>
      </c>
      <c r="N108" s="136" t="s">
        <v>42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157</v>
      </c>
      <c r="AT108" s="139" t="s">
        <v>137</v>
      </c>
      <c r="AU108" s="139" t="s">
        <v>81</v>
      </c>
      <c r="AY108" s="17" t="s">
        <v>134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79</v>
      </c>
      <c r="BK108" s="140">
        <f>ROUND(I108*H108,2)</f>
        <v>0</v>
      </c>
      <c r="BL108" s="17" t="s">
        <v>157</v>
      </c>
      <c r="BM108" s="139" t="s">
        <v>835</v>
      </c>
    </row>
    <row r="109" spans="2:65" s="1" customFormat="1">
      <c r="B109" s="32"/>
      <c r="D109" s="141" t="s">
        <v>144</v>
      </c>
      <c r="F109" s="142" t="s">
        <v>320</v>
      </c>
      <c r="I109" s="143"/>
      <c r="L109" s="32"/>
      <c r="M109" s="144"/>
      <c r="T109" s="53"/>
      <c r="AT109" s="17" t="s">
        <v>144</v>
      </c>
      <c r="AU109" s="17" t="s">
        <v>81</v>
      </c>
    </row>
    <row r="110" spans="2:65" s="12" customFormat="1">
      <c r="B110" s="150"/>
      <c r="D110" s="145" t="s">
        <v>258</v>
      </c>
      <c r="E110" s="151" t="s">
        <v>3</v>
      </c>
      <c r="F110" s="152" t="s">
        <v>825</v>
      </c>
      <c r="H110" s="153">
        <v>2.5129999999999999</v>
      </c>
      <c r="I110" s="154"/>
      <c r="L110" s="150"/>
      <c r="M110" s="155"/>
      <c r="T110" s="156"/>
      <c r="AT110" s="151" t="s">
        <v>258</v>
      </c>
      <c r="AU110" s="151" t="s">
        <v>81</v>
      </c>
      <c r="AV110" s="12" t="s">
        <v>81</v>
      </c>
      <c r="AW110" s="12" t="s">
        <v>32</v>
      </c>
      <c r="AX110" s="12" t="s">
        <v>79</v>
      </c>
      <c r="AY110" s="151" t="s">
        <v>134</v>
      </c>
    </row>
    <row r="111" spans="2:65" s="1" customFormat="1" ht="21.75" customHeight="1">
      <c r="B111" s="127"/>
      <c r="C111" s="128" t="s">
        <v>172</v>
      </c>
      <c r="D111" s="128" t="s">
        <v>137</v>
      </c>
      <c r="E111" s="129" t="s">
        <v>601</v>
      </c>
      <c r="F111" s="130" t="s">
        <v>602</v>
      </c>
      <c r="G111" s="131" t="s">
        <v>255</v>
      </c>
      <c r="H111" s="132">
        <v>1174</v>
      </c>
      <c r="I111" s="133"/>
      <c r="J111" s="134">
        <f>ROUND(I111*H111,2)</f>
        <v>0</v>
      </c>
      <c r="K111" s="130" t="s">
        <v>141</v>
      </c>
      <c r="L111" s="32"/>
      <c r="M111" s="135" t="s">
        <v>3</v>
      </c>
      <c r="N111" s="136" t="s">
        <v>42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157</v>
      </c>
      <c r="AT111" s="139" t="s">
        <v>137</v>
      </c>
      <c r="AU111" s="139" t="s">
        <v>81</v>
      </c>
      <c r="AY111" s="17" t="s">
        <v>134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79</v>
      </c>
      <c r="BK111" s="140">
        <f>ROUND(I111*H111,2)</f>
        <v>0</v>
      </c>
      <c r="BL111" s="17" t="s">
        <v>157</v>
      </c>
      <c r="BM111" s="139" t="s">
        <v>836</v>
      </c>
    </row>
    <row r="112" spans="2:65" s="1" customFormat="1">
      <c r="B112" s="32"/>
      <c r="D112" s="141" t="s">
        <v>144</v>
      </c>
      <c r="F112" s="142" t="s">
        <v>604</v>
      </c>
      <c r="I112" s="143"/>
      <c r="L112" s="32"/>
      <c r="M112" s="144"/>
      <c r="T112" s="53"/>
      <c r="AT112" s="17" t="s">
        <v>144</v>
      </c>
      <c r="AU112" s="17" t="s">
        <v>81</v>
      </c>
    </row>
    <row r="113" spans="2:65" s="12" customFormat="1">
      <c r="B113" s="150"/>
      <c r="D113" s="145" t="s">
        <v>258</v>
      </c>
      <c r="E113" s="151" t="s">
        <v>3</v>
      </c>
      <c r="F113" s="152" t="s">
        <v>837</v>
      </c>
      <c r="H113" s="153">
        <v>1174</v>
      </c>
      <c r="I113" s="154"/>
      <c r="L113" s="150"/>
      <c r="M113" s="155"/>
      <c r="T113" s="156"/>
      <c r="AT113" s="151" t="s">
        <v>258</v>
      </c>
      <c r="AU113" s="151" t="s">
        <v>81</v>
      </c>
      <c r="AV113" s="12" t="s">
        <v>81</v>
      </c>
      <c r="AW113" s="12" t="s">
        <v>32</v>
      </c>
      <c r="AX113" s="12" t="s">
        <v>71</v>
      </c>
      <c r="AY113" s="151" t="s">
        <v>134</v>
      </c>
    </row>
    <row r="114" spans="2:65" s="13" customFormat="1">
      <c r="B114" s="157"/>
      <c r="D114" s="145" t="s">
        <v>258</v>
      </c>
      <c r="E114" s="158" t="s">
        <v>3</v>
      </c>
      <c r="F114" s="159" t="s">
        <v>291</v>
      </c>
      <c r="H114" s="160">
        <v>1174</v>
      </c>
      <c r="I114" s="161"/>
      <c r="L114" s="157"/>
      <c r="M114" s="162"/>
      <c r="T114" s="163"/>
      <c r="AT114" s="158" t="s">
        <v>258</v>
      </c>
      <c r="AU114" s="158" t="s">
        <v>81</v>
      </c>
      <c r="AV114" s="13" t="s">
        <v>157</v>
      </c>
      <c r="AW114" s="13" t="s">
        <v>32</v>
      </c>
      <c r="AX114" s="13" t="s">
        <v>79</v>
      </c>
      <c r="AY114" s="158" t="s">
        <v>134</v>
      </c>
    </row>
    <row r="115" spans="2:65" s="11" customFormat="1" ht="22.9" customHeight="1">
      <c r="B115" s="115"/>
      <c r="D115" s="116" t="s">
        <v>70</v>
      </c>
      <c r="E115" s="125" t="s">
        <v>81</v>
      </c>
      <c r="F115" s="125" t="s">
        <v>606</v>
      </c>
      <c r="I115" s="118"/>
      <c r="J115" s="126">
        <f>BK115</f>
        <v>0</v>
      </c>
      <c r="L115" s="115"/>
      <c r="M115" s="120"/>
      <c r="P115" s="121">
        <f>SUM(P116:P126)</f>
        <v>0</v>
      </c>
      <c r="R115" s="121">
        <f>SUM(R116:R126)</f>
        <v>6.0988710399999997</v>
      </c>
      <c r="T115" s="122">
        <f>SUM(T116:T126)</f>
        <v>0</v>
      </c>
      <c r="AR115" s="116" t="s">
        <v>79</v>
      </c>
      <c r="AT115" s="123" t="s">
        <v>70</v>
      </c>
      <c r="AU115" s="123" t="s">
        <v>79</v>
      </c>
      <c r="AY115" s="116" t="s">
        <v>134</v>
      </c>
      <c r="BK115" s="124">
        <f>SUM(BK116:BK126)</f>
        <v>0</v>
      </c>
    </row>
    <row r="116" spans="2:65" s="1" customFormat="1" ht="16.5" customHeight="1">
      <c r="B116" s="127"/>
      <c r="C116" s="128" t="s">
        <v>179</v>
      </c>
      <c r="D116" s="128" t="s">
        <v>137</v>
      </c>
      <c r="E116" s="129" t="s">
        <v>838</v>
      </c>
      <c r="F116" s="130" t="s">
        <v>839</v>
      </c>
      <c r="G116" s="131" t="s">
        <v>275</v>
      </c>
      <c r="H116" s="132">
        <v>20.8</v>
      </c>
      <c r="I116" s="133"/>
      <c r="J116" s="134">
        <f>ROUND(I116*H116,2)</f>
        <v>0</v>
      </c>
      <c r="K116" s="130" t="s">
        <v>141</v>
      </c>
      <c r="L116" s="32"/>
      <c r="M116" s="135" t="s">
        <v>3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157</v>
      </c>
      <c r="AT116" s="139" t="s">
        <v>137</v>
      </c>
      <c r="AU116" s="139" t="s">
        <v>81</v>
      </c>
      <c r="AY116" s="17" t="s">
        <v>134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79</v>
      </c>
      <c r="BK116" s="140">
        <f>ROUND(I116*H116,2)</f>
        <v>0</v>
      </c>
      <c r="BL116" s="17" t="s">
        <v>157</v>
      </c>
      <c r="BM116" s="139" t="s">
        <v>840</v>
      </c>
    </row>
    <row r="117" spans="2:65" s="1" customFormat="1">
      <c r="B117" s="32"/>
      <c r="D117" s="141" t="s">
        <v>144</v>
      </c>
      <c r="F117" s="142" t="s">
        <v>841</v>
      </c>
      <c r="I117" s="143"/>
      <c r="L117" s="32"/>
      <c r="M117" s="144"/>
      <c r="T117" s="53"/>
      <c r="AT117" s="17" t="s">
        <v>144</v>
      </c>
      <c r="AU117" s="17" t="s">
        <v>81</v>
      </c>
    </row>
    <row r="118" spans="2:65" s="12" customFormat="1">
      <c r="B118" s="150"/>
      <c r="D118" s="145" t="s">
        <v>258</v>
      </c>
      <c r="E118" s="151" t="s">
        <v>3</v>
      </c>
      <c r="F118" s="152" t="s">
        <v>842</v>
      </c>
      <c r="H118" s="153">
        <v>20.8</v>
      </c>
      <c r="I118" s="154"/>
      <c r="L118" s="150"/>
      <c r="M118" s="155"/>
      <c r="T118" s="156"/>
      <c r="AT118" s="151" t="s">
        <v>258</v>
      </c>
      <c r="AU118" s="151" t="s">
        <v>81</v>
      </c>
      <c r="AV118" s="12" t="s">
        <v>81</v>
      </c>
      <c r="AW118" s="12" t="s">
        <v>32</v>
      </c>
      <c r="AX118" s="12" t="s">
        <v>79</v>
      </c>
      <c r="AY118" s="151" t="s">
        <v>134</v>
      </c>
    </row>
    <row r="119" spans="2:65" s="1" customFormat="1" ht="16.5" customHeight="1">
      <c r="B119" s="127"/>
      <c r="C119" s="167" t="s">
        <v>185</v>
      </c>
      <c r="D119" s="167" t="s">
        <v>595</v>
      </c>
      <c r="E119" s="168" t="s">
        <v>843</v>
      </c>
      <c r="F119" s="169" t="s">
        <v>844</v>
      </c>
      <c r="G119" s="170" t="s">
        <v>275</v>
      </c>
      <c r="H119" s="171">
        <v>21.84</v>
      </c>
      <c r="I119" s="172"/>
      <c r="J119" s="173">
        <f>ROUND(I119*H119,2)</f>
        <v>0</v>
      </c>
      <c r="K119" s="169" t="s">
        <v>141</v>
      </c>
      <c r="L119" s="174"/>
      <c r="M119" s="175" t="s">
        <v>3</v>
      </c>
      <c r="N119" s="176" t="s">
        <v>42</v>
      </c>
      <c r="P119" s="137">
        <f>O119*H119</f>
        <v>0</v>
      </c>
      <c r="Q119" s="137">
        <v>2.5899999999999999E-3</v>
      </c>
      <c r="R119" s="137">
        <f>Q119*H119</f>
        <v>5.6565599999999994E-2</v>
      </c>
      <c r="S119" s="137">
        <v>0</v>
      </c>
      <c r="T119" s="138">
        <f>S119*H119</f>
        <v>0</v>
      </c>
      <c r="AR119" s="139" t="s">
        <v>179</v>
      </c>
      <c r="AT119" s="139" t="s">
        <v>595</v>
      </c>
      <c r="AU119" s="139" t="s">
        <v>81</v>
      </c>
      <c r="AY119" s="17" t="s">
        <v>134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79</v>
      </c>
      <c r="BK119" s="140">
        <f>ROUND(I119*H119,2)</f>
        <v>0</v>
      </c>
      <c r="BL119" s="17" t="s">
        <v>157</v>
      </c>
      <c r="BM119" s="139" t="s">
        <v>845</v>
      </c>
    </row>
    <row r="120" spans="2:65" s="12" customFormat="1">
      <c r="B120" s="150"/>
      <c r="D120" s="145" t="s">
        <v>258</v>
      </c>
      <c r="F120" s="152" t="s">
        <v>846</v>
      </c>
      <c r="H120" s="153">
        <v>21.84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4</v>
      </c>
      <c r="AX120" s="12" t="s">
        <v>79</v>
      </c>
      <c r="AY120" s="151" t="s">
        <v>134</v>
      </c>
    </row>
    <row r="121" spans="2:65" s="1" customFormat="1" ht="16.5" customHeight="1">
      <c r="B121" s="127"/>
      <c r="C121" s="128" t="s">
        <v>190</v>
      </c>
      <c r="D121" s="128" t="s">
        <v>137</v>
      </c>
      <c r="E121" s="129" t="s">
        <v>607</v>
      </c>
      <c r="F121" s="130" t="s">
        <v>608</v>
      </c>
      <c r="G121" s="131" t="s">
        <v>286</v>
      </c>
      <c r="H121" s="132">
        <v>2.42</v>
      </c>
      <c r="I121" s="133"/>
      <c r="J121" s="134">
        <f>ROUND(I121*H121,2)</f>
        <v>0</v>
      </c>
      <c r="K121" s="130" t="s">
        <v>141</v>
      </c>
      <c r="L121" s="32"/>
      <c r="M121" s="135" t="s">
        <v>3</v>
      </c>
      <c r="N121" s="136" t="s">
        <v>42</v>
      </c>
      <c r="P121" s="137">
        <f>O121*H121</f>
        <v>0</v>
      </c>
      <c r="Q121" s="137">
        <v>2.3010199999999998</v>
      </c>
      <c r="R121" s="137">
        <f>Q121*H121</f>
        <v>5.5684683999999995</v>
      </c>
      <c r="S121" s="137">
        <v>0</v>
      </c>
      <c r="T121" s="138">
        <f>S121*H121</f>
        <v>0</v>
      </c>
      <c r="AR121" s="139" t="s">
        <v>157</v>
      </c>
      <c r="AT121" s="139" t="s">
        <v>137</v>
      </c>
      <c r="AU121" s="139" t="s">
        <v>81</v>
      </c>
      <c r="AY121" s="17" t="s">
        <v>134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79</v>
      </c>
      <c r="BK121" s="140">
        <f>ROUND(I121*H121,2)</f>
        <v>0</v>
      </c>
      <c r="BL121" s="17" t="s">
        <v>157</v>
      </c>
      <c r="BM121" s="139" t="s">
        <v>847</v>
      </c>
    </row>
    <row r="122" spans="2:65" s="1" customFormat="1">
      <c r="B122" s="32"/>
      <c r="D122" s="141" t="s">
        <v>144</v>
      </c>
      <c r="F122" s="142" t="s">
        <v>610</v>
      </c>
      <c r="I122" s="143"/>
      <c r="L122" s="32"/>
      <c r="M122" s="144"/>
      <c r="T122" s="53"/>
      <c r="AT122" s="17" t="s">
        <v>144</v>
      </c>
      <c r="AU122" s="17" t="s">
        <v>81</v>
      </c>
    </row>
    <row r="123" spans="2:65" s="12" customFormat="1">
      <c r="B123" s="150"/>
      <c r="D123" s="145" t="s">
        <v>258</v>
      </c>
      <c r="E123" s="151" t="s">
        <v>3</v>
      </c>
      <c r="F123" s="152" t="s">
        <v>848</v>
      </c>
      <c r="H123" s="153">
        <v>2.42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79</v>
      </c>
      <c r="AY123" s="151" t="s">
        <v>134</v>
      </c>
    </row>
    <row r="124" spans="2:65" s="1" customFormat="1" ht="16.5" customHeight="1">
      <c r="B124" s="127"/>
      <c r="C124" s="128" t="s">
        <v>195</v>
      </c>
      <c r="D124" s="128" t="s">
        <v>137</v>
      </c>
      <c r="E124" s="129" t="s">
        <v>849</v>
      </c>
      <c r="F124" s="130" t="s">
        <v>850</v>
      </c>
      <c r="G124" s="131" t="s">
        <v>255</v>
      </c>
      <c r="H124" s="132">
        <v>26.891999999999999</v>
      </c>
      <c r="I124" s="133"/>
      <c r="J124" s="134">
        <f>ROUND(I124*H124,2)</f>
        <v>0</v>
      </c>
      <c r="K124" s="130" t="s">
        <v>141</v>
      </c>
      <c r="L124" s="32"/>
      <c r="M124" s="135" t="s">
        <v>3</v>
      </c>
      <c r="N124" s="136" t="s">
        <v>42</v>
      </c>
      <c r="P124" s="137">
        <f>O124*H124</f>
        <v>0</v>
      </c>
      <c r="Q124" s="137">
        <v>1.762E-2</v>
      </c>
      <c r="R124" s="137">
        <f>Q124*H124</f>
        <v>0.47383703999999999</v>
      </c>
      <c r="S124" s="137">
        <v>0</v>
      </c>
      <c r="T124" s="138">
        <f>S124*H124</f>
        <v>0</v>
      </c>
      <c r="AR124" s="139" t="s">
        <v>157</v>
      </c>
      <c r="AT124" s="139" t="s">
        <v>137</v>
      </c>
      <c r="AU124" s="139" t="s">
        <v>81</v>
      </c>
      <c r="AY124" s="17" t="s">
        <v>134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79</v>
      </c>
      <c r="BK124" s="140">
        <f>ROUND(I124*H124,2)</f>
        <v>0</v>
      </c>
      <c r="BL124" s="17" t="s">
        <v>157</v>
      </c>
      <c r="BM124" s="139" t="s">
        <v>851</v>
      </c>
    </row>
    <row r="125" spans="2:65" s="1" customFormat="1">
      <c r="B125" s="32"/>
      <c r="D125" s="141" t="s">
        <v>144</v>
      </c>
      <c r="F125" s="142" t="s">
        <v>852</v>
      </c>
      <c r="I125" s="143"/>
      <c r="L125" s="32"/>
      <c r="M125" s="144"/>
      <c r="T125" s="53"/>
      <c r="AT125" s="17" t="s">
        <v>144</v>
      </c>
      <c r="AU125" s="17" t="s">
        <v>81</v>
      </c>
    </row>
    <row r="126" spans="2:65" s="12" customFormat="1">
      <c r="B126" s="150"/>
      <c r="D126" s="145" t="s">
        <v>258</v>
      </c>
      <c r="E126" s="151" t="s">
        <v>3</v>
      </c>
      <c r="F126" s="152" t="s">
        <v>853</v>
      </c>
      <c r="H126" s="153">
        <v>26.891999999999999</v>
      </c>
      <c r="I126" s="154"/>
      <c r="L126" s="150"/>
      <c r="M126" s="155"/>
      <c r="T126" s="156"/>
      <c r="AT126" s="151" t="s">
        <v>258</v>
      </c>
      <c r="AU126" s="151" t="s">
        <v>81</v>
      </c>
      <c r="AV126" s="12" t="s">
        <v>81</v>
      </c>
      <c r="AW126" s="12" t="s">
        <v>32</v>
      </c>
      <c r="AX126" s="12" t="s">
        <v>79</v>
      </c>
      <c r="AY126" s="151" t="s">
        <v>134</v>
      </c>
    </row>
    <row r="127" spans="2:65" s="11" customFormat="1" ht="22.9" customHeight="1">
      <c r="B127" s="115"/>
      <c r="D127" s="116" t="s">
        <v>70</v>
      </c>
      <c r="E127" s="125" t="s">
        <v>150</v>
      </c>
      <c r="F127" s="125" t="s">
        <v>625</v>
      </c>
      <c r="I127" s="118"/>
      <c r="J127" s="126">
        <f>BK127</f>
        <v>0</v>
      </c>
      <c r="L127" s="115"/>
      <c r="M127" s="120"/>
      <c r="P127" s="121">
        <f>SUM(P128:P150)</f>
        <v>0</v>
      </c>
      <c r="R127" s="121">
        <f>SUM(R128:R150)</f>
        <v>5.9572509999999985</v>
      </c>
      <c r="T127" s="122">
        <f>SUM(T128:T150)</f>
        <v>0</v>
      </c>
      <c r="AR127" s="116" t="s">
        <v>79</v>
      </c>
      <c r="AT127" s="123" t="s">
        <v>70</v>
      </c>
      <c r="AU127" s="123" t="s">
        <v>79</v>
      </c>
      <c r="AY127" s="116" t="s">
        <v>134</v>
      </c>
      <c r="BK127" s="124">
        <f>SUM(BK128:BK150)</f>
        <v>0</v>
      </c>
    </row>
    <row r="128" spans="2:65" s="1" customFormat="1" ht="24.2" customHeight="1">
      <c r="B128" s="127"/>
      <c r="C128" s="128" t="s">
        <v>9</v>
      </c>
      <c r="D128" s="128" t="s">
        <v>137</v>
      </c>
      <c r="E128" s="129" t="s">
        <v>854</v>
      </c>
      <c r="F128" s="130" t="s">
        <v>855</v>
      </c>
      <c r="G128" s="131" t="s">
        <v>324</v>
      </c>
      <c r="H128" s="132">
        <v>26</v>
      </c>
      <c r="I128" s="133"/>
      <c r="J128" s="134">
        <f>ROUND(I128*H128,2)</f>
        <v>0</v>
      </c>
      <c r="K128" s="130" t="s">
        <v>141</v>
      </c>
      <c r="L128" s="32"/>
      <c r="M128" s="135" t="s">
        <v>3</v>
      </c>
      <c r="N128" s="136" t="s">
        <v>42</v>
      </c>
      <c r="P128" s="137">
        <f>O128*H128</f>
        <v>0</v>
      </c>
      <c r="Q128" s="137">
        <v>0.17488999999999999</v>
      </c>
      <c r="R128" s="137">
        <f>Q128*H128</f>
        <v>4.5471399999999997</v>
      </c>
      <c r="S128" s="137">
        <v>0</v>
      </c>
      <c r="T128" s="138">
        <f>S128*H128</f>
        <v>0</v>
      </c>
      <c r="AR128" s="139" t="s">
        <v>157</v>
      </c>
      <c r="AT128" s="139" t="s">
        <v>137</v>
      </c>
      <c r="AU128" s="139" t="s">
        <v>81</v>
      </c>
      <c r="AY128" s="17" t="s">
        <v>134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79</v>
      </c>
      <c r="BK128" s="140">
        <f>ROUND(I128*H128,2)</f>
        <v>0</v>
      </c>
      <c r="BL128" s="17" t="s">
        <v>157</v>
      </c>
      <c r="BM128" s="139" t="s">
        <v>856</v>
      </c>
    </row>
    <row r="129" spans="2:65" s="1" customFormat="1">
      <c r="B129" s="32"/>
      <c r="D129" s="141" t="s">
        <v>144</v>
      </c>
      <c r="F129" s="142" t="s">
        <v>857</v>
      </c>
      <c r="I129" s="143"/>
      <c r="L129" s="32"/>
      <c r="M129" s="144"/>
      <c r="T129" s="53"/>
      <c r="AT129" s="17" t="s">
        <v>144</v>
      </c>
      <c r="AU129" s="17" t="s">
        <v>81</v>
      </c>
    </row>
    <row r="130" spans="2:65" s="12" customFormat="1">
      <c r="B130" s="150"/>
      <c r="D130" s="145" t="s">
        <v>258</v>
      </c>
      <c r="E130" s="151" t="s">
        <v>3</v>
      </c>
      <c r="F130" s="152" t="s">
        <v>858</v>
      </c>
      <c r="H130" s="153">
        <v>26</v>
      </c>
      <c r="I130" s="154"/>
      <c r="L130" s="150"/>
      <c r="M130" s="155"/>
      <c r="T130" s="156"/>
      <c r="AT130" s="151" t="s">
        <v>258</v>
      </c>
      <c r="AU130" s="151" t="s">
        <v>81</v>
      </c>
      <c r="AV130" s="12" t="s">
        <v>81</v>
      </c>
      <c r="AW130" s="12" t="s">
        <v>32</v>
      </c>
      <c r="AX130" s="12" t="s">
        <v>79</v>
      </c>
      <c r="AY130" s="151" t="s">
        <v>134</v>
      </c>
    </row>
    <row r="131" spans="2:65" s="1" customFormat="1" ht="16.5" customHeight="1">
      <c r="B131" s="127"/>
      <c r="C131" s="167" t="s">
        <v>207</v>
      </c>
      <c r="D131" s="167" t="s">
        <v>595</v>
      </c>
      <c r="E131" s="168" t="s">
        <v>859</v>
      </c>
      <c r="F131" s="169" t="s">
        <v>860</v>
      </c>
      <c r="G131" s="170" t="s">
        <v>313</v>
      </c>
      <c r="H131" s="171">
        <v>0.90400000000000003</v>
      </c>
      <c r="I131" s="172"/>
      <c r="J131" s="173">
        <f>ROUND(I131*H131,2)</f>
        <v>0</v>
      </c>
      <c r="K131" s="169" t="s">
        <v>141</v>
      </c>
      <c r="L131" s="174"/>
      <c r="M131" s="175" t="s">
        <v>3</v>
      </c>
      <c r="N131" s="176" t="s">
        <v>42</v>
      </c>
      <c r="P131" s="137">
        <f>O131*H131</f>
        <v>0</v>
      </c>
      <c r="Q131" s="137">
        <v>1</v>
      </c>
      <c r="R131" s="137">
        <f>Q131*H131</f>
        <v>0.90400000000000003</v>
      </c>
      <c r="S131" s="137">
        <v>0</v>
      </c>
      <c r="T131" s="138">
        <f>S131*H131</f>
        <v>0</v>
      </c>
      <c r="AR131" s="139" t="s">
        <v>179</v>
      </c>
      <c r="AT131" s="139" t="s">
        <v>595</v>
      </c>
      <c r="AU131" s="139" t="s">
        <v>81</v>
      </c>
      <c r="AY131" s="17" t="s">
        <v>134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79</v>
      </c>
      <c r="BK131" s="140">
        <f>ROUND(I131*H131,2)</f>
        <v>0</v>
      </c>
      <c r="BL131" s="17" t="s">
        <v>157</v>
      </c>
      <c r="BM131" s="139" t="s">
        <v>861</v>
      </c>
    </row>
    <row r="132" spans="2:65" s="12" customFormat="1">
      <c r="B132" s="150"/>
      <c r="D132" s="145" t="s">
        <v>258</v>
      </c>
      <c r="E132" s="151" t="s">
        <v>3</v>
      </c>
      <c r="F132" s="152" t="s">
        <v>862</v>
      </c>
      <c r="H132" s="153">
        <v>0.90400000000000003</v>
      </c>
      <c r="I132" s="154"/>
      <c r="L132" s="150"/>
      <c r="M132" s="155"/>
      <c r="T132" s="156"/>
      <c r="AT132" s="151" t="s">
        <v>258</v>
      </c>
      <c r="AU132" s="151" t="s">
        <v>81</v>
      </c>
      <c r="AV132" s="12" t="s">
        <v>81</v>
      </c>
      <c r="AW132" s="12" t="s">
        <v>32</v>
      </c>
      <c r="AX132" s="12" t="s">
        <v>79</v>
      </c>
      <c r="AY132" s="151" t="s">
        <v>134</v>
      </c>
    </row>
    <row r="133" spans="2:65" s="1" customFormat="1" ht="16.5" customHeight="1">
      <c r="B133" s="127"/>
      <c r="C133" s="167" t="s">
        <v>213</v>
      </c>
      <c r="D133" s="167" t="s">
        <v>595</v>
      </c>
      <c r="E133" s="168" t="s">
        <v>863</v>
      </c>
      <c r="F133" s="169" t="s">
        <v>864</v>
      </c>
      <c r="G133" s="170" t="s">
        <v>324</v>
      </c>
      <c r="H133" s="171">
        <v>26</v>
      </c>
      <c r="I133" s="172"/>
      <c r="J133" s="173">
        <f>ROUND(I133*H133,2)</f>
        <v>0</v>
      </c>
      <c r="K133" s="169" t="s">
        <v>3</v>
      </c>
      <c r="L133" s="174"/>
      <c r="M133" s="175" t="s">
        <v>3</v>
      </c>
      <c r="N133" s="176" t="s">
        <v>42</v>
      </c>
      <c r="P133" s="137">
        <f>O133*H133</f>
        <v>0</v>
      </c>
      <c r="Q133" s="137">
        <v>1.0000000000000001E-5</v>
      </c>
      <c r="R133" s="137">
        <f>Q133*H133</f>
        <v>2.6000000000000003E-4</v>
      </c>
      <c r="S133" s="137">
        <v>0</v>
      </c>
      <c r="T133" s="138">
        <f>S133*H133</f>
        <v>0</v>
      </c>
      <c r="AR133" s="139" t="s">
        <v>179</v>
      </c>
      <c r="AT133" s="139" t="s">
        <v>595</v>
      </c>
      <c r="AU133" s="139" t="s">
        <v>81</v>
      </c>
      <c r="AY133" s="17" t="s">
        <v>134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79</v>
      </c>
      <c r="BK133" s="140">
        <f>ROUND(I133*H133,2)</f>
        <v>0</v>
      </c>
      <c r="BL133" s="17" t="s">
        <v>157</v>
      </c>
      <c r="BM133" s="139" t="s">
        <v>865</v>
      </c>
    </row>
    <row r="134" spans="2:65" s="1" customFormat="1" ht="16.5" customHeight="1">
      <c r="B134" s="127"/>
      <c r="C134" s="167" t="s">
        <v>218</v>
      </c>
      <c r="D134" s="167" t="s">
        <v>595</v>
      </c>
      <c r="E134" s="168" t="s">
        <v>866</v>
      </c>
      <c r="F134" s="169" t="s">
        <v>867</v>
      </c>
      <c r="G134" s="170" t="s">
        <v>275</v>
      </c>
      <c r="H134" s="171">
        <v>428.22</v>
      </c>
      <c r="I134" s="172"/>
      <c r="J134" s="173">
        <f>ROUND(I134*H134,2)</f>
        <v>0</v>
      </c>
      <c r="K134" s="169" t="s">
        <v>3</v>
      </c>
      <c r="L134" s="174"/>
      <c r="M134" s="175" t="s">
        <v>3</v>
      </c>
      <c r="N134" s="176" t="s">
        <v>42</v>
      </c>
      <c r="P134" s="137">
        <f>O134*H134</f>
        <v>0</v>
      </c>
      <c r="Q134" s="137">
        <v>5.0000000000000002E-5</v>
      </c>
      <c r="R134" s="137">
        <f>Q134*H134</f>
        <v>2.1411000000000003E-2</v>
      </c>
      <c r="S134" s="137">
        <v>0</v>
      </c>
      <c r="T134" s="138">
        <f>S134*H134</f>
        <v>0</v>
      </c>
      <c r="AR134" s="139" t="s">
        <v>179</v>
      </c>
      <c r="AT134" s="139" t="s">
        <v>595</v>
      </c>
      <c r="AU134" s="139" t="s">
        <v>81</v>
      </c>
      <c r="AY134" s="17" t="s">
        <v>134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79</v>
      </c>
      <c r="BK134" s="140">
        <f>ROUND(I134*H134,2)</f>
        <v>0</v>
      </c>
      <c r="BL134" s="17" t="s">
        <v>157</v>
      </c>
      <c r="BM134" s="139" t="s">
        <v>868</v>
      </c>
    </row>
    <row r="135" spans="2:65" s="12" customFormat="1">
      <c r="B135" s="150"/>
      <c r="D135" s="145" t="s">
        <v>258</v>
      </c>
      <c r="E135" s="151" t="s">
        <v>3</v>
      </c>
      <c r="F135" s="152" t="s">
        <v>869</v>
      </c>
      <c r="H135" s="153">
        <v>157.32</v>
      </c>
      <c r="I135" s="154"/>
      <c r="L135" s="150"/>
      <c r="M135" s="155"/>
      <c r="T135" s="156"/>
      <c r="AT135" s="151" t="s">
        <v>258</v>
      </c>
      <c r="AU135" s="151" t="s">
        <v>81</v>
      </c>
      <c r="AV135" s="12" t="s">
        <v>81</v>
      </c>
      <c r="AW135" s="12" t="s">
        <v>32</v>
      </c>
      <c r="AX135" s="12" t="s">
        <v>71</v>
      </c>
      <c r="AY135" s="151" t="s">
        <v>134</v>
      </c>
    </row>
    <row r="136" spans="2:65" s="12" customFormat="1">
      <c r="B136" s="150"/>
      <c r="D136" s="145" t="s">
        <v>258</v>
      </c>
      <c r="E136" s="151" t="s">
        <v>3</v>
      </c>
      <c r="F136" s="152" t="s">
        <v>870</v>
      </c>
      <c r="H136" s="153">
        <v>270.89999999999998</v>
      </c>
      <c r="I136" s="154"/>
      <c r="L136" s="150"/>
      <c r="M136" s="155"/>
      <c r="T136" s="156"/>
      <c r="AT136" s="151" t="s">
        <v>258</v>
      </c>
      <c r="AU136" s="151" t="s">
        <v>81</v>
      </c>
      <c r="AV136" s="12" t="s">
        <v>81</v>
      </c>
      <c r="AW136" s="12" t="s">
        <v>32</v>
      </c>
      <c r="AX136" s="12" t="s">
        <v>71</v>
      </c>
      <c r="AY136" s="151" t="s">
        <v>134</v>
      </c>
    </row>
    <row r="137" spans="2:65" s="13" customFormat="1">
      <c r="B137" s="157"/>
      <c r="D137" s="145" t="s">
        <v>258</v>
      </c>
      <c r="E137" s="158" t="s">
        <v>3</v>
      </c>
      <c r="F137" s="159" t="s">
        <v>291</v>
      </c>
      <c r="H137" s="160">
        <v>428.22</v>
      </c>
      <c r="I137" s="161"/>
      <c r="L137" s="157"/>
      <c r="M137" s="162"/>
      <c r="T137" s="163"/>
      <c r="AT137" s="158" t="s">
        <v>258</v>
      </c>
      <c r="AU137" s="158" t="s">
        <v>81</v>
      </c>
      <c r="AV137" s="13" t="s">
        <v>157</v>
      </c>
      <c r="AW137" s="13" t="s">
        <v>32</v>
      </c>
      <c r="AX137" s="13" t="s">
        <v>79</v>
      </c>
      <c r="AY137" s="158" t="s">
        <v>134</v>
      </c>
    </row>
    <row r="138" spans="2:65" s="1" customFormat="1" ht="24.2" customHeight="1">
      <c r="B138" s="127"/>
      <c r="C138" s="128" t="s">
        <v>226</v>
      </c>
      <c r="D138" s="128" t="s">
        <v>137</v>
      </c>
      <c r="E138" s="129" t="s">
        <v>871</v>
      </c>
      <c r="F138" s="130" t="s">
        <v>872</v>
      </c>
      <c r="G138" s="131" t="s">
        <v>324</v>
      </c>
      <c r="H138" s="132">
        <v>10</v>
      </c>
      <c r="I138" s="133"/>
      <c r="J138" s="134">
        <f>ROUND(I138*H138,2)</f>
        <v>0</v>
      </c>
      <c r="K138" s="130" t="s">
        <v>141</v>
      </c>
      <c r="L138" s="32"/>
      <c r="M138" s="135" t="s">
        <v>3</v>
      </c>
      <c r="N138" s="136" t="s">
        <v>42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157</v>
      </c>
      <c r="AT138" s="139" t="s">
        <v>137</v>
      </c>
      <c r="AU138" s="139" t="s">
        <v>81</v>
      </c>
      <c r="AY138" s="17" t="s">
        <v>134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79</v>
      </c>
      <c r="BK138" s="140">
        <f>ROUND(I138*H138,2)</f>
        <v>0</v>
      </c>
      <c r="BL138" s="17" t="s">
        <v>157</v>
      </c>
      <c r="BM138" s="139" t="s">
        <v>873</v>
      </c>
    </row>
    <row r="139" spans="2:65" s="1" customFormat="1">
      <c r="B139" s="32"/>
      <c r="D139" s="141" t="s">
        <v>144</v>
      </c>
      <c r="F139" s="142" t="s">
        <v>874</v>
      </c>
      <c r="I139" s="143"/>
      <c r="L139" s="32"/>
      <c r="M139" s="144"/>
      <c r="T139" s="53"/>
      <c r="AT139" s="17" t="s">
        <v>144</v>
      </c>
      <c r="AU139" s="17" t="s">
        <v>81</v>
      </c>
    </row>
    <row r="140" spans="2:65" s="12" customFormat="1">
      <c r="B140" s="150"/>
      <c r="D140" s="145" t="s">
        <v>258</v>
      </c>
      <c r="E140" s="151" t="s">
        <v>3</v>
      </c>
      <c r="F140" s="152" t="s">
        <v>190</v>
      </c>
      <c r="H140" s="153">
        <v>10</v>
      </c>
      <c r="I140" s="154"/>
      <c r="L140" s="150"/>
      <c r="M140" s="155"/>
      <c r="T140" s="156"/>
      <c r="AT140" s="151" t="s">
        <v>258</v>
      </c>
      <c r="AU140" s="151" t="s">
        <v>81</v>
      </c>
      <c r="AV140" s="12" t="s">
        <v>81</v>
      </c>
      <c r="AW140" s="12" t="s">
        <v>32</v>
      </c>
      <c r="AX140" s="12" t="s">
        <v>79</v>
      </c>
      <c r="AY140" s="151" t="s">
        <v>134</v>
      </c>
    </row>
    <row r="141" spans="2:65" s="1" customFormat="1" ht="16.5" customHeight="1">
      <c r="B141" s="127"/>
      <c r="C141" s="167" t="s">
        <v>233</v>
      </c>
      <c r="D141" s="167" t="s">
        <v>595</v>
      </c>
      <c r="E141" s="168" t="s">
        <v>859</v>
      </c>
      <c r="F141" s="169" t="s">
        <v>860</v>
      </c>
      <c r="G141" s="170" t="s">
        <v>313</v>
      </c>
      <c r="H141" s="171">
        <v>0.28599999999999998</v>
      </c>
      <c r="I141" s="172"/>
      <c r="J141" s="173">
        <f>ROUND(I141*H141,2)</f>
        <v>0</v>
      </c>
      <c r="K141" s="169" t="s">
        <v>141</v>
      </c>
      <c r="L141" s="174"/>
      <c r="M141" s="175" t="s">
        <v>3</v>
      </c>
      <c r="N141" s="176" t="s">
        <v>42</v>
      </c>
      <c r="P141" s="137">
        <f>O141*H141</f>
        <v>0</v>
      </c>
      <c r="Q141" s="137">
        <v>1</v>
      </c>
      <c r="R141" s="137">
        <f>Q141*H141</f>
        <v>0.28599999999999998</v>
      </c>
      <c r="S141" s="137">
        <v>0</v>
      </c>
      <c r="T141" s="138">
        <f>S141*H141</f>
        <v>0</v>
      </c>
      <c r="AR141" s="139" t="s">
        <v>179</v>
      </c>
      <c r="AT141" s="139" t="s">
        <v>595</v>
      </c>
      <c r="AU141" s="139" t="s">
        <v>81</v>
      </c>
      <c r="AY141" s="17" t="s">
        <v>134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79</v>
      </c>
      <c r="BK141" s="140">
        <f>ROUND(I141*H141,2)</f>
        <v>0</v>
      </c>
      <c r="BL141" s="17" t="s">
        <v>157</v>
      </c>
      <c r="BM141" s="139" t="s">
        <v>875</v>
      </c>
    </row>
    <row r="142" spans="2:65" s="12" customFormat="1">
      <c r="B142" s="150"/>
      <c r="D142" s="145" t="s">
        <v>258</v>
      </c>
      <c r="E142" s="151" t="s">
        <v>3</v>
      </c>
      <c r="F142" s="152" t="s">
        <v>876</v>
      </c>
      <c r="H142" s="153">
        <v>14.8</v>
      </c>
      <c r="I142" s="154"/>
      <c r="L142" s="150"/>
      <c r="M142" s="155"/>
      <c r="T142" s="156"/>
      <c r="AT142" s="151" t="s">
        <v>258</v>
      </c>
      <c r="AU142" s="151" t="s">
        <v>81</v>
      </c>
      <c r="AV142" s="12" t="s">
        <v>81</v>
      </c>
      <c r="AW142" s="12" t="s">
        <v>32</v>
      </c>
      <c r="AX142" s="12" t="s">
        <v>71</v>
      </c>
      <c r="AY142" s="151" t="s">
        <v>134</v>
      </c>
    </row>
    <row r="143" spans="2:65" s="12" customFormat="1">
      <c r="B143" s="150"/>
      <c r="D143" s="145" t="s">
        <v>258</v>
      </c>
      <c r="E143" s="151" t="s">
        <v>3</v>
      </c>
      <c r="F143" s="152" t="s">
        <v>877</v>
      </c>
      <c r="H143" s="153">
        <v>26.4</v>
      </c>
      <c r="I143" s="154"/>
      <c r="L143" s="150"/>
      <c r="M143" s="155"/>
      <c r="T143" s="156"/>
      <c r="AT143" s="151" t="s">
        <v>258</v>
      </c>
      <c r="AU143" s="151" t="s">
        <v>81</v>
      </c>
      <c r="AV143" s="12" t="s">
        <v>81</v>
      </c>
      <c r="AW143" s="12" t="s">
        <v>32</v>
      </c>
      <c r="AX143" s="12" t="s">
        <v>71</v>
      </c>
      <c r="AY143" s="151" t="s">
        <v>134</v>
      </c>
    </row>
    <row r="144" spans="2:65" s="14" customFormat="1">
      <c r="B144" s="177"/>
      <c r="D144" s="145" t="s">
        <v>258</v>
      </c>
      <c r="E144" s="178" t="s">
        <v>3</v>
      </c>
      <c r="F144" s="179" t="s">
        <v>878</v>
      </c>
      <c r="H144" s="180">
        <v>41.2</v>
      </c>
      <c r="I144" s="181"/>
      <c r="L144" s="177"/>
      <c r="M144" s="182"/>
      <c r="T144" s="183"/>
      <c r="AT144" s="178" t="s">
        <v>258</v>
      </c>
      <c r="AU144" s="178" t="s">
        <v>81</v>
      </c>
      <c r="AV144" s="14" t="s">
        <v>150</v>
      </c>
      <c r="AW144" s="14" t="s">
        <v>32</v>
      </c>
      <c r="AX144" s="14" t="s">
        <v>71</v>
      </c>
      <c r="AY144" s="178" t="s">
        <v>134</v>
      </c>
    </row>
    <row r="145" spans="2:65" s="12" customFormat="1">
      <c r="B145" s="150"/>
      <c r="D145" s="145" t="s">
        <v>258</v>
      </c>
      <c r="E145" s="151" t="s">
        <v>3</v>
      </c>
      <c r="F145" s="152" t="s">
        <v>879</v>
      </c>
      <c r="H145" s="153">
        <v>0.28599999999999998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79</v>
      </c>
      <c r="AY145" s="151" t="s">
        <v>134</v>
      </c>
    </row>
    <row r="146" spans="2:65" s="1" customFormat="1" ht="16.5" customHeight="1">
      <c r="B146" s="127"/>
      <c r="C146" s="128" t="s">
        <v>238</v>
      </c>
      <c r="D146" s="128" t="s">
        <v>137</v>
      </c>
      <c r="E146" s="129" t="s">
        <v>880</v>
      </c>
      <c r="F146" s="130" t="s">
        <v>881</v>
      </c>
      <c r="G146" s="131" t="s">
        <v>324</v>
      </c>
      <c r="H146" s="132">
        <v>2</v>
      </c>
      <c r="I146" s="133"/>
      <c r="J146" s="134">
        <f>ROUND(I146*H146,2)</f>
        <v>0</v>
      </c>
      <c r="K146" s="130" t="s">
        <v>141</v>
      </c>
      <c r="L146" s="32"/>
      <c r="M146" s="135" t="s">
        <v>3</v>
      </c>
      <c r="N146" s="136" t="s">
        <v>42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157</v>
      </c>
      <c r="AT146" s="139" t="s">
        <v>137</v>
      </c>
      <c r="AU146" s="139" t="s">
        <v>81</v>
      </c>
      <c r="AY146" s="17" t="s">
        <v>134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79</v>
      </c>
      <c r="BK146" s="140">
        <f>ROUND(I146*H146,2)</f>
        <v>0</v>
      </c>
      <c r="BL146" s="17" t="s">
        <v>157</v>
      </c>
      <c r="BM146" s="139" t="s">
        <v>882</v>
      </c>
    </row>
    <row r="147" spans="2:65" s="1" customFormat="1">
      <c r="B147" s="32"/>
      <c r="D147" s="141" t="s">
        <v>144</v>
      </c>
      <c r="F147" s="142" t="s">
        <v>883</v>
      </c>
      <c r="I147" s="143"/>
      <c r="L147" s="32"/>
      <c r="M147" s="144"/>
      <c r="T147" s="53"/>
      <c r="AT147" s="17" t="s">
        <v>144</v>
      </c>
      <c r="AU147" s="17" t="s">
        <v>81</v>
      </c>
    </row>
    <row r="148" spans="2:65" s="12" customFormat="1">
      <c r="B148" s="150"/>
      <c r="D148" s="145" t="s">
        <v>258</v>
      </c>
      <c r="E148" s="151" t="s">
        <v>3</v>
      </c>
      <c r="F148" s="152" t="s">
        <v>81</v>
      </c>
      <c r="H148" s="153">
        <v>2</v>
      </c>
      <c r="I148" s="154"/>
      <c r="L148" s="150"/>
      <c r="M148" s="155"/>
      <c r="T148" s="156"/>
      <c r="AT148" s="151" t="s">
        <v>258</v>
      </c>
      <c r="AU148" s="151" t="s">
        <v>81</v>
      </c>
      <c r="AV148" s="12" t="s">
        <v>81</v>
      </c>
      <c r="AW148" s="12" t="s">
        <v>32</v>
      </c>
      <c r="AX148" s="12" t="s">
        <v>79</v>
      </c>
      <c r="AY148" s="151" t="s">
        <v>134</v>
      </c>
    </row>
    <row r="149" spans="2:65" s="1" customFormat="1" ht="16.5" customHeight="1">
      <c r="B149" s="127"/>
      <c r="C149" s="167" t="s">
        <v>352</v>
      </c>
      <c r="D149" s="167" t="s">
        <v>595</v>
      </c>
      <c r="E149" s="168" t="s">
        <v>884</v>
      </c>
      <c r="F149" s="169" t="s">
        <v>885</v>
      </c>
      <c r="G149" s="170" t="s">
        <v>324</v>
      </c>
      <c r="H149" s="171">
        <v>2</v>
      </c>
      <c r="I149" s="172"/>
      <c r="J149" s="173">
        <f>ROUND(I149*H149,2)</f>
        <v>0</v>
      </c>
      <c r="K149" s="169" t="s">
        <v>3</v>
      </c>
      <c r="L149" s="174"/>
      <c r="M149" s="175" t="s">
        <v>3</v>
      </c>
      <c r="N149" s="176" t="s">
        <v>42</v>
      </c>
      <c r="P149" s="137">
        <f>O149*H149</f>
        <v>0</v>
      </c>
      <c r="Q149" s="137">
        <v>9.9220000000000003E-2</v>
      </c>
      <c r="R149" s="137">
        <f>Q149*H149</f>
        <v>0.19844000000000001</v>
      </c>
      <c r="S149" s="137">
        <v>0</v>
      </c>
      <c r="T149" s="138">
        <f>S149*H149</f>
        <v>0</v>
      </c>
      <c r="AR149" s="139" t="s">
        <v>179</v>
      </c>
      <c r="AT149" s="139" t="s">
        <v>595</v>
      </c>
      <c r="AU149" s="139" t="s">
        <v>81</v>
      </c>
      <c r="AY149" s="17" t="s">
        <v>134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79</v>
      </c>
      <c r="BK149" s="140">
        <f>ROUND(I149*H149,2)</f>
        <v>0</v>
      </c>
      <c r="BL149" s="17" t="s">
        <v>157</v>
      </c>
      <c r="BM149" s="139" t="s">
        <v>886</v>
      </c>
    </row>
    <row r="150" spans="2:65" s="1" customFormat="1" ht="19.5">
      <c r="B150" s="32"/>
      <c r="D150" s="145" t="s">
        <v>177</v>
      </c>
      <c r="F150" s="146" t="s">
        <v>887</v>
      </c>
      <c r="I150" s="143"/>
      <c r="L150" s="32"/>
      <c r="M150" s="144"/>
      <c r="T150" s="53"/>
      <c r="AT150" s="17" t="s">
        <v>177</v>
      </c>
      <c r="AU150" s="17" t="s">
        <v>81</v>
      </c>
    </row>
    <row r="151" spans="2:65" s="11" customFormat="1" ht="22.9" customHeight="1">
      <c r="B151" s="115"/>
      <c r="D151" s="116" t="s">
        <v>70</v>
      </c>
      <c r="E151" s="125" t="s">
        <v>133</v>
      </c>
      <c r="F151" s="125" t="s">
        <v>640</v>
      </c>
      <c r="I151" s="118"/>
      <c r="J151" s="126">
        <f>BK151</f>
        <v>0</v>
      </c>
      <c r="L151" s="115"/>
      <c r="M151" s="120"/>
      <c r="P151" s="121">
        <f>SUM(P152:P181)</f>
        <v>0</v>
      </c>
      <c r="R151" s="121">
        <f>SUM(R152:R181)</f>
        <v>993.35655234000001</v>
      </c>
      <c r="T151" s="122">
        <f>SUM(T152:T181)</f>
        <v>0</v>
      </c>
      <c r="AR151" s="116" t="s">
        <v>79</v>
      </c>
      <c r="AT151" s="123" t="s">
        <v>70</v>
      </c>
      <c r="AU151" s="123" t="s">
        <v>79</v>
      </c>
      <c r="AY151" s="116" t="s">
        <v>134</v>
      </c>
      <c r="BK151" s="124">
        <f>SUM(BK152:BK181)</f>
        <v>0</v>
      </c>
    </row>
    <row r="152" spans="2:65" s="1" customFormat="1" ht="24.2" customHeight="1">
      <c r="B152" s="127"/>
      <c r="C152" s="128" t="s">
        <v>358</v>
      </c>
      <c r="D152" s="128" t="s">
        <v>137</v>
      </c>
      <c r="E152" s="129" t="s">
        <v>650</v>
      </c>
      <c r="F152" s="130" t="s">
        <v>651</v>
      </c>
      <c r="G152" s="131" t="s">
        <v>255</v>
      </c>
      <c r="H152" s="132">
        <v>1174</v>
      </c>
      <c r="I152" s="133"/>
      <c r="J152" s="134">
        <f>ROUND(I152*H152,2)</f>
        <v>0</v>
      </c>
      <c r="K152" s="130" t="s">
        <v>141</v>
      </c>
      <c r="L152" s="32"/>
      <c r="M152" s="135" t="s">
        <v>3</v>
      </c>
      <c r="N152" s="136" t="s">
        <v>42</v>
      </c>
      <c r="P152" s="137">
        <f>O152*H152</f>
        <v>0</v>
      </c>
      <c r="Q152" s="137">
        <v>9.1999999999999998E-2</v>
      </c>
      <c r="R152" s="137">
        <f>Q152*H152</f>
        <v>108.008</v>
      </c>
      <c r="S152" s="137">
        <v>0</v>
      </c>
      <c r="T152" s="138">
        <f>S152*H152</f>
        <v>0</v>
      </c>
      <c r="AR152" s="139" t="s">
        <v>157</v>
      </c>
      <c r="AT152" s="139" t="s">
        <v>137</v>
      </c>
      <c r="AU152" s="139" t="s">
        <v>81</v>
      </c>
      <c r="AY152" s="17" t="s">
        <v>134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79</v>
      </c>
      <c r="BK152" s="140">
        <f>ROUND(I152*H152,2)</f>
        <v>0</v>
      </c>
      <c r="BL152" s="17" t="s">
        <v>157</v>
      </c>
      <c r="BM152" s="139" t="s">
        <v>888</v>
      </c>
    </row>
    <row r="153" spans="2:65" s="1" customFormat="1">
      <c r="B153" s="32"/>
      <c r="D153" s="141" t="s">
        <v>144</v>
      </c>
      <c r="F153" s="142" t="s">
        <v>653</v>
      </c>
      <c r="I153" s="143"/>
      <c r="L153" s="32"/>
      <c r="M153" s="144"/>
      <c r="T153" s="53"/>
      <c r="AT153" s="17" t="s">
        <v>144</v>
      </c>
      <c r="AU153" s="17" t="s">
        <v>81</v>
      </c>
    </row>
    <row r="154" spans="2:65" s="12" customFormat="1">
      <c r="B154" s="150"/>
      <c r="D154" s="145" t="s">
        <v>258</v>
      </c>
      <c r="E154" s="151" t="s">
        <v>3</v>
      </c>
      <c r="F154" s="152" t="s">
        <v>837</v>
      </c>
      <c r="H154" s="153">
        <v>1174</v>
      </c>
      <c r="I154" s="154"/>
      <c r="L154" s="150"/>
      <c r="M154" s="155"/>
      <c r="T154" s="156"/>
      <c r="AT154" s="151" t="s">
        <v>258</v>
      </c>
      <c r="AU154" s="151" t="s">
        <v>81</v>
      </c>
      <c r="AV154" s="12" t="s">
        <v>81</v>
      </c>
      <c r="AW154" s="12" t="s">
        <v>32</v>
      </c>
      <c r="AX154" s="12" t="s">
        <v>79</v>
      </c>
      <c r="AY154" s="151" t="s">
        <v>134</v>
      </c>
    </row>
    <row r="155" spans="2:65" s="1" customFormat="1" ht="24.2" customHeight="1">
      <c r="B155" s="127"/>
      <c r="C155" s="128" t="s">
        <v>8</v>
      </c>
      <c r="D155" s="128" t="s">
        <v>137</v>
      </c>
      <c r="E155" s="129" t="s">
        <v>655</v>
      </c>
      <c r="F155" s="130" t="s">
        <v>656</v>
      </c>
      <c r="G155" s="131" t="s">
        <v>255</v>
      </c>
      <c r="H155" s="132">
        <v>1174</v>
      </c>
      <c r="I155" s="133"/>
      <c r="J155" s="134">
        <f>ROUND(I155*H155,2)</f>
        <v>0</v>
      </c>
      <c r="K155" s="130" t="s">
        <v>141</v>
      </c>
      <c r="L155" s="32"/>
      <c r="M155" s="135" t="s">
        <v>3</v>
      </c>
      <c r="N155" s="136" t="s">
        <v>42</v>
      </c>
      <c r="P155" s="137">
        <f>O155*H155</f>
        <v>0</v>
      </c>
      <c r="Q155" s="137">
        <v>0.106</v>
      </c>
      <c r="R155" s="137">
        <f>Q155*H155</f>
        <v>124.444</v>
      </c>
      <c r="S155" s="137">
        <v>0</v>
      </c>
      <c r="T155" s="138">
        <f>S155*H155</f>
        <v>0</v>
      </c>
      <c r="AR155" s="139" t="s">
        <v>157</v>
      </c>
      <c r="AT155" s="139" t="s">
        <v>137</v>
      </c>
      <c r="AU155" s="139" t="s">
        <v>81</v>
      </c>
      <c r="AY155" s="17" t="s">
        <v>134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79</v>
      </c>
      <c r="BK155" s="140">
        <f>ROUND(I155*H155,2)</f>
        <v>0</v>
      </c>
      <c r="BL155" s="17" t="s">
        <v>157</v>
      </c>
      <c r="BM155" s="139" t="s">
        <v>889</v>
      </c>
    </row>
    <row r="156" spans="2:65" s="1" customFormat="1">
      <c r="B156" s="32"/>
      <c r="D156" s="141" t="s">
        <v>144</v>
      </c>
      <c r="F156" s="142" t="s">
        <v>658</v>
      </c>
      <c r="I156" s="143"/>
      <c r="L156" s="32"/>
      <c r="M156" s="144"/>
      <c r="T156" s="53"/>
      <c r="AT156" s="17" t="s">
        <v>144</v>
      </c>
      <c r="AU156" s="17" t="s">
        <v>81</v>
      </c>
    </row>
    <row r="157" spans="2:65" s="12" customFormat="1">
      <c r="B157" s="150"/>
      <c r="D157" s="145" t="s">
        <v>258</v>
      </c>
      <c r="E157" s="151" t="s">
        <v>3</v>
      </c>
      <c r="F157" s="152" t="s">
        <v>837</v>
      </c>
      <c r="H157" s="153">
        <v>1174</v>
      </c>
      <c r="I157" s="154"/>
      <c r="L157" s="150"/>
      <c r="M157" s="155"/>
      <c r="T157" s="156"/>
      <c r="AT157" s="151" t="s">
        <v>258</v>
      </c>
      <c r="AU157" s="151" t="s">
        <v>81</v>
      </c>
      <c r="AV157" s="12" t="s">
        <v>81</v>
      </c>
      <c r="AW157" s="12" t="s">
        <v>32</v>
      </c>
      <c r="AX157" s="12" t="s">
        <v>79</v>
      </c>
      <c r="AY157" s="151" t="s">
        <v>134</v>
      </c>
    </row>
    <row r="158" spans="2:65" s="1" customFormat="1" ht="24.2" customHeight="1">
      <c r="B158" s="127"/>
      <c r="C158" s="128" t="s">
        <v>368</v>
      </c>
      <c r="D158" s="128" t="s">
        <v>137</v>
      </c>
      <c r="E158" s="129" t="s">
        <v>659</v>
      </c>
      <c r="F158" s="130" t="s">
        <v>660</v>
      </c>
      <c r="G158" s="131" t="s">
        <v>255</v>
      </c>
      <c r="H158" s="132">
        <v>1174</v>
      </c>
      <c r="I158" s="133"/>
      <c r="J158" s="134">
        <f>ROUND(I158*H158,2)</f>
        <v>0</v>
      </c>
      <c r="K158" s="130" t="s">
        <v>141</v>
      </c>
      <c r="L158" s="32"/>
      <c r="M158" s="135" t="s">
        <v>3</v>
      </c>
      <c r="N158" s="136" t="s">
        <v>42</v>
      </c>
      <c r="P158" s="137">
        <f>O158*H158</f>
        <v>0</v>
      </c>
      <c r="Q158" s="137">
        <v>0.19800000000000001</v>
      </c>
      <c r="R158" s="137">
        <f>Q158*H158</f>
        <v>232.452</v>
      </c>
      <c r="S158" s="137">
        <v>0</v>
      </c>
      <c r="T158" s="138">
        <f>S158*H158</f>
        <v>0</v>
      </c>
      <c r="AR158" s="139" t="s">
        <v>157</v>
      </c>
      <c r="AT158" s="139" t="s">
        <v>137</v>
      </c>
      <c r="AU158" s="139" t="s">
        <v>81</v>
      </c>
      <c r="AY158" s="17" t="s">
        <v>134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79</v>
      </c>
      <c r="BK158" s="140">
        <f>ROUND(I158*H158,2)</f>
        <v>0</v>
      </c>
      <c r="BL158" s="17" t="s">
        <v>157</v>
      </c>
      <c r="BM158" s="139" t="s">
        <v>890</v>
      </c>
    </row>
    <row r="159" spans="2:65" s="1" customFormat="1">
      <c r="B159" s="32"/>
      <c r="D159" s="141" t="s">
        <v>144</v>
      </c>
      <c r="F159" s="142" t="s">
        <v>662</v>
      </c>
      <c r="I159" s="143"/>
      <c r="L159" s="32"/>
      <c r="M159" s="144"/>
      <c r="T159" s="53"/>
      <c r="AT159" s="17" t="s">
        <v>144</v>
      </c>
      <c r="AU159" s="17" t="s">
        <v>81</v>
      </c>
    </row>
    <row r="160" spans="2:65" s="12" customFormat="1">
      <c r="B160" s="150"/>
      <c r="D160" s="145" t="s">
        <v>258</v>
      </c>
      <c r="E160" s="151" t="s">
        <v>3</v>
      </c>
      <c r="F160" s="152" t="s">
        <v>837</v>
      </c>
      <c r="H160" s="153">
        <v>1174</v>
      </c>
      <c r="I160" s="154"/>
      <c r="L160" s="150"/>
      <c r="M160" s="155"/>
      <c r="T160" s="156"/>
      <c r="AT160" s="151" t="s">
        <v>258</v>
      </c>
      <c r="AU160" s="151" t="s">
        <v>81</v>
      </c>
      <c r="AV160" s="12" t="s">
        <v>81</v>
      </c>
      <c r="AW160" s="12" t="s">
        <v>32</v>
      </c>
      <c r="AX160" s="12" t="s">
        <v>79</v>
      </c>
      <c r="AY160" s="151" t="s">
        <v>134</v>
      </c>
    </row>
    <row r="161" spans="2:65" s="1" customFormat="1" ht="24.2" customHeight="1">
      <c r="B161" s="127"/>
      <c r="C161" s="128" t="s">
        <v>373</v>
      </c>
      <c r="D161" s="128" t="s">
        <v>137</v>
      </c>
      <c r="E161" s="129" t="s">
        <v>663</v>
      </c>
      <c r="F161" s="130" t="s">
        <v>664</v>
      </c>
      <c r="G161" s="131" t="s">
        <v>255</v>
      </c>
      <c r="H161" s="132">
        <v>1174</v>
      </c>
      <c r="I161" s="133"/>
      <c r="J161" s="134">
        <f>ROUND(I161*H161,2)</f>
        <v>0</v>
      </c>
      <c r="K161" s="130" t="s">
        <v>141</v>
      </c>
      <c r="L161" s="32"/>
      <c r="M161" s="135" t="s">
        <v>3</v>
      </c>
      <c r="N161" s="136" t="s">
        <v>42</v>
      </c>
      <c r="P161" s="137">
        <f>O161*H161</f>
        <v>0</v>
      </c>
      <c r="Q161" s="137">
        <v>0.29160000000000003</v>
      </c>
      <c r="R161" s="137">
        <f>Q161*H161</f>
        <v>342.33840000000004</v>
      </c>
      <c r="S161" s="137">
        <v>0</v>
      </c>
      <c r="T161" s="138">
        <f>S161*H161</f>
        <v>0</v>
      </c>
      <c r="AR161" s="139" t="s">
        <v>157</v>
      </c>
      <c r="AT161" s="139" t="s">
        <v>137</v>
      </c>
      <c r="AU161" s="139" t="s">
        <v>81</v>
      </c>
      <c r="AY161" s="17" t="s">
        <v>134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7" t="s">
        <v>79</v>
      </c>
      <c r="BK161" s="140">
        <f>ROUND(I161*H161,2)</f>
        <v>0</v>
      </c>
      <c r="BL161" s="17" t="s">
        <v>157</v>
      </c>
      <c r="BM161" s="139" t="s">
        <v>891</v>
      </c>
    </row>
    <row r="162" spans="2:65" s="1" customFormat="1">
      <c r="B162" s="32"/>
      <c r="D162" s="141" t="s">
        <v>144</v>
      </c>
      <c r="F162" s="142" t="s">
        <v>666</v>
      </c>
      <c r="I162" s="143"/>
      <c r="L162" s="32"/>
      <c r="M162" s="144"/>
      <c r="T162" s="53"/>
      <c r="AT162" s="17" t="s">
        <v>144</v>
      </c>
      <c r="AU162" s="17" t="s">
        <v>81</v>
      </c>
    </row>
    <row r="163" spans="2:65" s="12" customFormat="1">
      <c r="B163" s="150"/>
      <c r="D163" s="145" t="s">
        <v>258</v>
      </c>
      <c r="E163" s="151" t="s">
        <v>3</v>
      </c>
      <c r="F163" s="152" t="s">
        <v>837</v>
      </c>
      <c r="H163" s="153">
        <v>1174</v>
      </c>
      <c r="I163" s="154"/>
      <c r="L163" s="150"/>
      <c r="M163" s="155"/>
      <c r="T163" s="156"/>
      <c r="AT163" s="151" t="s">
        <v>258</v>
      </c>
      <c r="AU163" s="151" t="s">
        <v>81</v>
      </c>
      <c r="AV163" s="12" t="s">
        <v>81</v>
      </c>
      <c r="AW163" s="12" t="s">
        <v>32</v>
      </c>
      <c r="AX163" s="12" t="s">
        <v>79</v>
      </c>
      <c r="AY163" s="151" t="s">
        <v>134</v>
      </c>
    </row>
    <row r="164" spans="2:65" s="1" customFormat="1" ht="21.75" customHeight="1">
      <c r="B164" s="127"/>
      <c r="C164" s="128" t="s">
        <v>378</v>
      </c>
      <c r="D164" s="128" t="s">
        <v>137</v>
      </c>
      <c r="E164" s="129" t="s">
        <v>667</v>
      </c>
      <c r="F164" s="130" t="s">
        <v>668</v>
      </c>
      <c r="G164" s="131" t="s">
        <v>255</v>
      </c>
      <c r="H164" s="132">
        <v>1174</v>
      </c>
      <c r="I164" s="133"/>
      <c r="J164" s="134">
        <f>ROUND(I164*H164,2)</f>
        <v>0</v>
      </c>
      <c r="K164" s="130" t="s">
        <v>141</v>
      </c>
      <c r="L164" s="32"/>
      <c r="M164" s="135" t="s">
        <v>3</v>
      </c>
      <c r="N164" s="136" t="s">
        <v>42</v>
      </c>
      <c r="P164" s="137">
        <f>O164*H164</f>
        <v>0</v>
      </c>
      <c r="Q164" s="137">
        <v>6.9000000000000006E-2</v>
      </c>
      <c r="R164" s="137">
        <f>Q164*H164</f>
        <v>81.006</v>
      </c>
      <c r="S164" s="137">
        <v>0</v>
      </c>
      <c r="T164" s="138">
        <f>S164*H164</f>
        <v>0</v>
      </c>
      <c r="AR164" s="139" t="s">
        <v>157</v>
      </c>
      <c r="AT164" s="139" t="s">
        <v>137</v>
      </c>
      <c r="AU164" s="139" t="s">
        <v>81</v>
      </c>
      <c r="AY164" s="17" t="s">
        <v>134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79</v>
      </c>
      <c r="BK164" s="140">
        <f>ROUND(I164*H164,2)</f>
        <v>0</v>
      </c>
      <c r="BL164" s="17" t="s">
        <v>157</v>
      </c>
      <c r="BM164" s="139" t="s">
        <v>892</v>
      </c>
    </row>
    <row r="165" spans="2:65" s="1" customFormat="1">
      <c r="B165" s="32"/>
      <c r="D165" s="141" t="s">
        <v>144</v>
      </c>
      <c r="F165" s="142" t="s">
        <v>670</v>
      </c>
      <c r="I165" s="143"/>
      <c r="L165" s="32"/>
      <c r="M165" s="144"/>
      <c r="T165" s="53"/>
      <c r="AT165" s="17" t="s">
        <v>144</v>
      </c>
      <c r="AU165" s="17" t="s">
        <v>81</v>
      </c>
    </row>
    <row r="166" spans="2:65" s="12" customFormat="1">
      <c r="B166" s="150"/>
      <c r="D166" s="145" t="s">
        <v>258</v>
      </c>
      <c r="E166" s="151" t="s">
        <v>3</v>
      </c>
      <c r="F166" s="152" t="s">
        <v>837</v>
      </c>
      <c r="H166" s="153">
        <v>1174</v>
      </c>
      <c r="I166" s="154"/>
      <c r="L166" s="150"/>
      <c r="M166" s="155"/>
      <c r="T166" s="156"/>
      <c r="AT166" s="151" t="s">
        <v>258</v>
      </c>
      <c r="AU166" s="151" t="s">
        <v>81</v>
      </c>
      <c r="AV166" s="12" t="s">
        <v>81</v>
      </c>
      <c r="AW166" s="12" t="s">
        <v>32</v>
      </c>
      <c r="AX166" s="12" t="s">
        <v>79</v>
      </c>
      <c r="AY166" s="151" t="s">
        <v>134</v>
      </c>
    </row>
    <row r="167" spans="2:65" s="1" customFormat="1" ht="33" customHeight="1">
      <c r="B167" s="127"/>
      <c r="C167" s="128" t="s">
        <v>386</v>
      </c>
      <c r="D167" s="128" t="s">
        <v>137</v>
      </c>
      <c r="E167" s="129" t="s">
        <v>893</v>
      </c>
      <c r="F167" s="272" t="s">
        <v>1657</v>
      </c>
      <c r="G167" s="131" t="s">
        <v>255</v>
      </c>
      <c r="H167" s="132">
        <v>1174</v>
      </c>
      <c r="I167" s="133"/>
      <c r="J167" s="134">
        <f>ROUND(I167*H167,2)</f>
        <v>0</v>
      </c>
      <c r="K167" s="130" t="s">
        <v>3</v>
      </c>
      <c r="L167" s="32"/>
      <c r="M167" s="135" t="s">
        <v>3</v>
      </c>
      <c r="N167" s="136" t="s">
        <v>42</v>
      </c>
      <c r="P167" s="137">
        <f>O167*H167</f>
        <v>0</v>
      </c>
      <c r="Q167" s="137">
        <v>2.4420000000000001E-2</v>
      </c>
      <c r="R167" s="137">
        <f>Q167*H167</f>
        <v>28.669080000000001</v>
      </c>
      <c r="S167" s="137">
        <v>0</v>
      </c>
      <c r="T167" s="138">
        <f>S167*H167</f>
        <v>0</v>
      </c>
      <c r="AR167" s="139" t="s">
        <v>157</v>
      </c>
      <c r="AT167" s="139" t="s">
        <v>137</v>
      </c>
      <c r="AU167" s="139" t="s">
        <v>81</v>
      </c>
      <c r="AY167" s="17" t="s">
        <v>134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79</v>
      </c>
      <c r="BK167" s="140">
        <f>ROUND(I167*H167,2)</f>
        <v>0</v>
      </c>
      <c r="BL167" s="17" t="s">
        <v>157</v>
      </c>
      <c r="BM167" s="139" t="s">
        <v>894</v>
      </c>
    </row>
    <row r="168" spans="2:65" s="1" customFormat="1" ht="19.5">
      <c r="B168" s="32"/>
      <c r="D168" s="145" t="s">
        <v>177</v>
      </c>
      <c r="F168" s="146" t="s">
        <v>633</v>
      </c>
      <c r="I168" s="143"/>
      <c r="L168" s="32"/>
      <c r="M168" s="144"/>
      <c r="T168" s="53"/>
      <c r="AT168" s="17" t="s">
        <v>177</v>
      </c>
      <c r="AU168" s="17" t="s">
        <v>81</v>
      </c>
    </row>
    <row r="169" spans="2:65" s="12" customFormat="1">
      <c r="B169" s="150"/>
      <c r="D169" s="145" t="s">
        <v>258</v>
      </c>
      <c r="E169" s="151" t="s">
        <v>3</v>
      </c>
      <c r="F169" s="152" t="s">
        <v>837</v>
      </c>
      <c r="H169" s="153">
        <v>1174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79</v>
      </c>
      <c r="AY169" s="151" t="s">
        <v>134</v>
      </c>
    </row>
    <row r="170" spans="2:65" s="1" customFormat="1" ht="24.2" customHeight="1">
      <c r="B170" s="127"/>
      <c r="C170" s="128" t="s">
        <v>671</v>
      </c>
      <c r="D170" s="128" t="s">
        <v>137</v>
      </c>
      <c r="E170" s="129" t="s">
        <v>895</v>
      </c>
      <c r="F170" s="272" t="s">
        <v>1658</v>
      </c>
      <c r="G170" s="131" t="s">
        <v>255</v>
      </c>
      <c r="H170" s="132">
        <v>1174</v>
      </c>
      <c r="I170" s="133"/>
      <c r="J170" s="134">
        <f>ROUND(I170*H170,2)</f>
        <v>0</v>
      </c>
      <c r="K170" s="130" t="s">
        <v>141</v>
      </c>
      <c r="L170" s="32"/>
      <c r="M170" s="135" t="s">
        <v>3</v>
      </c>
      <c r="N170" s="136" t="s">
        <v>42</v>
      </c>
      <c r="P170" s="137">
        <f>O170*H170</f>
        <v>0</v>
      </c>
      <c r="Q170" s="137">
        <v>6.5000000000000002E-2</v>
      </c>
      <c r="R170" s="137">
        <f>Q170*H170</f>
        <v>76.31</v>
      </c>
      <c r="S170" s="137">
        <v>0</v>
      </c>
      <c r="T170" s="138">
        <f>S170*H170</f>
        <v>0</v>
      </c>
      <c r="AR170" s="139" t="s">
        <v>157</v>
      </c>
      <c r="AT170" s="139" t="s">
        <v>137</v>
      </c>
      <c r="AU170" s="139" t="s">
        <v>81</v>
      </c>
      <c r="AY170" s="17" t="s">
        <v>134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79</v>
      </c>
      <c r="BK170" s="140">
        <f>ROUND(I170*H170,2)</f>
        <v>0</v>
      </c>
      <c r="BL170" s="17" t="s">
        <v>157</v>
      </c>
      <c r="BM170" s="139" t="s">
        <v>896</v>
      </c>
    </row>
    <row r="171" spans="2:65" s="1" customFormat="1">
      <c r="B171" s="32"/>
      <c r="D171" s="141" t="s">
        <v>144</v>
      </c>
      <c r="F171" s="142" t="s">
        <v>897</v>
      </c>
      <c r="I171" s="143"/>
      <c r="L171" s="32"/>
      <c r="M171" s="144"/>
      <c r="T171" s="53"/>
      <c r="AT171" s="17" t="s">
        <v>144</v>
      </c>
      <c r="AU171" s="17" t="s">
        <v>81</v>
      </c>
    </row>
    <row r="172" spans="2:65" s="12" customFormat="1">
      <c r="B172" s="150"/>
      <c r="D172" s="145" t="s">
        <v>258</v>
      </c>
      <c r="E172" s="151" t="s">
        <v>3</v>
      </c>
      <c r="F172" s="152" t="s">
        <v>837</v>
      </c>
      <c r="H172" s="153">
        <v>1174</v>
      </c>
      <c r="I172" s="154"/>
      <c r="L172" s="150"/>
      <c r="M172" s="155"/>
      <c r="T172" s="156"/>
      <c r="AT172" s="151" t="s">
        <v>258</v>
      </c>
      <c r="AU172" s="151" t="s">
        <v>81</v>
      </c>
      <c r="AV172" s="12" t="s">
        <v>81</v>
      </c>
      <c r="AW172" s="12" t="s">
        <v>32</v>
      </c>
      <c r="AX172" s="12" t="s">
        <v>79</v>
      </c>
      <c r="AY172" s="151" t="s">
        <v>134</v>
      </c>
    </row>
    <row r="173" spans="2:65" s="1" customFormat="1" ht="16.5" customHeight="1">
      <c r="B173" s="127"/>
      <c r="C173" s="128" t="s">
        <v>677</v>
      </c>
      <c r="D173" s="128" t="s">
        <v>137</v>
      </c>
      <c r="E173" s="129" t="s">
        <v>898</v>
      </c>
      <c r="F173" s="130" t="s">
        <v>899</v>
      </c>
      <c r="G173" s="131" t="s">
        <v>275</v>
      </c>
      <c r="H173" s="132">
        <v>211.59399999999999</v>
      </c>
      <c r="I173" s="133"/>
      <c r="J173" s="134">
        <f>ROUND(I173*H173,2)</f>
        <v>0</v>
      </c>
      <c r="K173" s="130" t="s">
        <v>141</v>
      </c>
      <c r="L173" s="32"/>
      <c r="M173" s="135" t="s">
        <v>3</v>
      </c>
      <c r="N173" s="136" t="s">
        <v>42</v>
      </c>
      <c r="P173" s="137">
        <f>O173*H173</f>
        <v>0</v>
      </c>
      <c r="Q173" s="137">
        <v>6.0999999999999997E-4</v>
      </c>
      <c r="R173" s="137">
        <f>Q173*H173</f>
        <v>0.12907233999999998</v>
      </c>
      <c r="S173" s="137">
        <v>0</v>
      </c>
      <c r="T173" s="138">
        <f>S173*H173</f>
        <v>0</v>
      </c>
      <c r="AR173" s="139" t="s">
        <v>157</v>
      </c>
      <c r="AT173" s="139" t="s">
        <v>137</v>
      </c>
      <c r="AU173" s="139" t="s">
        <v>81</v>
      </c>
      <c r="AY173" s="17" t="s">
        <v>134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7" t="s">
        <v>79</v>
      </c>
      <c r="BK173" s="140">
        <f>ROUND(I173*H173,2)</f>
        <v>0</v>
      </c>
      <c r="BL173" s="17" t="s">
        <v>157</v>
      </c>
      <c r="BM173" s="139" t="s">
        <v>900</v>
      </c>
    </row>
    <row r="174" spans="2:65" s="1" customFormat="1">
      <c r="B174" s="32"/>
      <c r="D174" s="141" t="s">
        <v>144</v>
      </c>
      <c r="F174" s="142" t="s">
        <v>901</v>
      </c>
      <c r="I174" s="143"/>
      <c r="L174" s="32"/>
      <c r="M174" s="144"/>
      <c r="T174" s="53"/>
      <c r="AT174" s="17" t="s">
        <v>144</v>
      </c>
      <c r="AU174" s="17" t="s">
        <v>81</v>
      </c>
    </row>
    <row r="175" spans="2:65" s="12" customFormat="1">
      <c r="B175" s="150"/>
      <c r="D175" s="145" t="s">
        <v>258</v>
      </c>
      <c r="E175" s="151" t="s">
        <v>3</v>
      </c>
      <c r="F175" s="152" t="s">
        <v>902</v>
      </c>
      <c r="H175" s="153">
        <v>86</v>
      </c>
      <c r="I175" s="154"/>
      <c r="L175" s="150"/>
      <c r="M175" s="155"/>
      <c r="T175" s="156"/>
      <c r="AT175" s="151" t="s">
        <v>258</v>
      </c>
      <c r="AU175" s="151" t="s">
        <v>81</v>
      </c>
      <c r="AV175" s="12" t="s">
        <v>81</v>
      </c>
      <c r="AW175" s="12" t="s">
        <v>32</v>
      </c>
      <c r="AX175" s="12" t="s">
        <v>71</v>
      </c>
      <c r="AY175" s="151" t="s">
        <v>134</v>
      </c>
    </row>
    <row r="176" spans="2:65" s="12" customFormat="1">
      <c r="B176" s="150"/>
      <c r="D176" s="145" t="s">
        <v>258</v>
      </c>
      <c r="E176" s="151" t="s">
        <v>3</v>
      </c>
      <c r="F176" s="152" t="s">
        <v>903</v>
      </c>
      <c r="H176" s="153">
        <v>48</v>
      </c>
      <c r="I176" s="154"/>
      <c r="L176" s="150"/>
      <c r="M176" s="155"/>
      <c r="T176" s="156"/>
      <c r="AT176" s="151" t="s">
        <v>258</v>
      </c>
      <c r="AU176" s="151" t="s">
        <v>81</v>
      </c>
      <c r="AV176" s="12" t="s">
        <v>81</v>
      </c>
      <c r="AW176" s="12" t="s">
        <v>32</v>
      </c>
      <c r="AX176" s="12" t="s">
        <v>71</v>
      </c>
      <c r="AY176" s="151" t="s">
        <v>134</v>
      </c>
    </row>
    <row r="177" spans="2:65" s="12" customFormat="1">
      <c r="B177" s="150"/>
      <c r="D177" s="145" t="s">
        <v>258</v>
      </c>
      <c r="E177" s="151" t="s">
        <v>3</v>
      </c>
      <c r="F177" s="152" t="s">
        <v>904</v>
      </c>
      <c r="H177" s="153">
        <v>24</v>
      </c>
      <c r="I177" s="154"/>
      <c r="L177" s="150"/>
      <c r="M177" s="155"/>
      <c r="T177" s="156"/>
      <c r="AT177" s="151" t="s">
        <v>258</v>
      </c>
      <c r="AU177" s="151" t="s">
        <v>81</v>
      </c>
      <c r="AV177" s="12" t="s">
        <v>81</v>
      </c>
      <c r="AW177" s="12" t="s">
        <v>32</v>
      </c>
      <c r="AX177" s="12" t="s">
        <v>71</v>
      </c>
      <c r="AY177" s="151" t="s">
        <v>134</v>
      </c>
    </row>
    <row r="178" spans="2:65" s="12" customFormat="1">
      <c r="B178" s="150"/>
      <c r="D178" s="145" t="s">
        <v>258</v>
      </c>
      <c r="E178" s="151" t="s">
        <v>3</v>
      </c>
      <c r="F178" s="152" t="s">
        <v>905</v>
      </c>
      <c r="H178" s="153">
        <v>42</v>
      </c>
      <c r="I178" s="154"/>
      <c r="L178" s="150"/>
      <c r="M178" s="155"/>
      <c r="T178" s="156"/>
      <c r="AT178" s="151" t="s">
        <v>258</v>
      </c>
      <c r="AU178" s="151" t="s">
        <v>81</v>
      </c>
      <c r="AV178" s="12" t="s">
        <v>81</v>
      </c>
      <c r="AW178" s="12" t="s">
        <v>32</v>
      </c>
      <c r="AX178" s="12" t="s">
        <v>71</v>
      </c>
      <c r="AY178" s="151" t="s">
        <v>134</v>
      </c>
    </row>
    <row r="179" spans="2:65" s="12" customFormat="1">
      <c r="B179" s="150"/>
      <c r="D179" s="145" t="s">
        <v>258</v>
      </c>
      <c r="E179" s="151" t="s">
        <v>3</v>
      </c>
      <c r="F179" s="152" t="s">
        <v>906</v>
      </c>
      <c r="H179" s="153">
        <v>6.5940000000000003</v>
      </c>
      <c r="I179" s="154"/>
      <c r="L179" s="150"/>
      <c r="M179" s="155"/>
      <c r="T179" s="156"/>
      <c r="AT179" s="151" t="s">
        <v>258</v>
      </c>
      <c r="AU179" s="151" t="s">
        <v>81</v>
      </c>
      <c r="AV179" s="12" t="s">
        <v>81</v>
      </c>
      <c r="AW179" s="12" t="s">
        <v>32</v>
      </c>
      <c r="AX179" s="12" t="s">
        <v>71</v>
      </c>
      <c r="AY179" s="151" t="s">
        <v>134</v>
      </c>
    </row>
    <row r="180" spans="2:65" s="12" customFormat="1">
      <c r="B180" s="150"/>
      <c r="D180" s="145" t="s">
        <v>258</v>
      </c>
      <c r="E180" s="151" t="s">
        <v>3</v>
      </c>
      <c r="F180" s="152" t="s">
        <v>907</v>
      </c>
      <c r="H180" s="153">
        <v>5</v>
      </c>
      <c r="I180" s="154"/>
      <c r="L180" s="150"/>
      <c r="M180" s="155"/>
      <c r="T180" s="156"/>
      <c r="AT180" s="151" t="s">
        <v>258</v>
      </c>
      <c r="AU180" s="151" t="s">
        <v>81</v>
      </c>
      <c r="AV180" s="12" t="s">
        <v>81</v>
      </c>
      <c r="AW180" s="12" t="s">
        <v>32</v>
      </c>
      <c r="AX180" s="12" t="s">
        <v>71</v>
      </c>
      <c r="AY180" s="151" t="s">
        <v>134</v>
      </c>
    </row>
    <row r="181" spans="2:65" s="13" customFormat="1">
      <c r="B181" s="157"/>
      <c r="D181" s="145" t="s">
        <v>258</v>
      </c>
      <c r="E181" s="158" t="s">
        <v>3</v>
      </c>
      <c r="F181" s="159" t="s">
        <v>291</v>
      </c>
      <c r="H181" s="160">
        <v>211.59399999999999</v>
      </c>
      <c r="I181" s="161"/>
      <c r="L181" s="157"/>
      <c r="M181" s="162"/>
      <c r="T181" s="163"/>
      <c r="AT181" s="158" t="s">
        <v>258</v>
      </c>
      <c r="AU181" s="158" t="s">
        <v>81</v>
      </c>
      <c r="AV181" s="13" t="s">
        <v>157</v>
      </c>
      <c r="AW181" s="13" t="s">
        <v>32</v>
      </c>
      <c r="AX181" s="13" t="s">
        <v>79</v>
      </c>
      <c r="AY181" s="158" t="s">
        <v>134</v>
      </c>
    </row>
    <row r="182" spans="2:65" s="11" customFormat="1" ht="22.9" customHeight="1">
      <c r="B182" s="115"/>
      <c r="D182" s="116" t="s">
        <v>70</v>
      </c>
      <c r="E182" s="125" t="s">
        <v>185</v>
      </c>
      <c r="F182" s="125" t="s">
        <v>321</v>
      </c>
      <c r="I182" s="118"/>
      <c r="J182" s="126">
        <f>BK182</f>
        <v>0</v>
      </c>
      <c r="L182" s="115"/>
      <c r="M182" s="120"/>
      <c r="P182" s="121">
        <f>SUM(P183:P199)</f>
        <v>0</v>
      </c>
      <c r="R182" s="121">
        <f>SUM(R183:R199)</f>
        <v>95.252792849999992</v>
      </c>
      <c r="T182" s="122">
        <f>SUM(T183:T199)</f>
        <v>0</v>
      </c>
      <c r="AR182" s="116" t="s">
        <v>79</v>
      </c>
      <c r="AT182" s="123" t="s">
        <v>70</v>
      </c>
      <c r="AU182" s="123" t="s">
        <v>79</v>
      </c>
      <c r="AY182" s="116" t="s">
        <v>134</v>
      </c>
      <c r="BK182" s="124">
        <f>SUM(BK183:BK199)</f>
        <v>0</v>
      </c>
    </row>
    <row r="183" spans="2:65" s="1" customFormat="1" ht="24.2" customHeight="1">
      <c r="B183" s="127"/>
      <c r="C183" s="128" t="s">
        <v>682</v>
      </c>
      <c r="D183" s="128" t="s">
        <v>137</v>
      </c>
      <c r="E183" s="129" t="s">
        <v>908</v>
      </c>
      <c r="F183" s="130" t="s">
        <v>909</v>
      </c>
      <c r="G183" s="131" t="s">
        <v>275</v>
      </c>
      <c r="H183" s="132">
        <v>142.74</v>
      </c>
      <c r="I183" s="133"/>
      <c r="J183" s="134">
        <f>ROUND(I183*H183,2)</f>
        <v>0</v>
      </c>
      <c r="K183" s="130" t="s">
        <v>3</v>
      </c>
      <c r="L183" s="32"/>
      <c r="M183" s="135" t="s">
        <v>3</v>
      </c>
      <c r="N183" s="136" t="s">
        <v>42</v>
      </c>
      <c r="P183" s="137">
        <f>O183*H183</f>
        <v>0</v>
      </c>
      <c r="Q183" s="137">
        <v>7.6649999999999996E-2</v>
      </c>
      <c r="R183" s="137">
        <f>Q183*H183</f>
        <v>10.941021000000001</v>
      </c>
      <c r="S183" s="137">
        <v>0</v>
      </c>
      <c r="T183" s="138">
        <f>S183*H183</f>
        <v>0</v>
      </c>
      <c r="AR183" s="139" t="s">
        <v>157</v>
      </c>
      <c r="AT183" s="139" t="s">
        <v>137</v>
      </c>
      <c r="AU183" s="139" t="s">
        <v>81</v>
      </c>
      <c r="AY183" s="17" t="s">
        <v>134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79</v>
      </c>
      <c r="BK183" s="140">
        <f>ROUND(I183*H183,2)</f>
        <v>0</v>
      </c>
      <c r="BL183" s="17" t="s">
        <v>157</v>
      </c>
      <c r="BM183" s="139" t="s">
        <v>910</v>
      </c>
    </row>
    <row r="184" spans="2:65" s="1" customFormat="1" ht="19.5">
      <c r="B184" s="32"/>
      <c r="D184" s="145" t="s">
        <v>177</v>
      </c>
      <c r="F184" s="146" t="s">
        <v>911</v>
      </c>
      <c r="I184" s="143"/>
      <c r="L184" s="32"/>
      <c r="M184" s="144"/>
      <c r="T184" s="53"/>
      <c r="AT184" s="17" t="s">
        <v>177</v>
      </c>
      <c r="AU184" s="17" t="s">
        <v>81</v>
      </c>
    </row>
    <row r="185" spans="2:65" s="12" customFormat="1">
      <c r="B185" s="150"/>
      <c r="D185" s="145" t="s">
        <v>258</v>
      </c>
      <c r="E185" s="151" t="s">
        <v>3</v>
      </c>
      <c r="F185" s="152" t="s">
        <v>912</v>
      </c>
      <c r="H185" s="153">
        <v>142.74</v>
      </c>
      <c r="I185" s="154"/>
      <c r="L185" s="150"/>
      <c r="M185" s="155"/>
      <c r="T185" s="156"/>
      <c r="AT185" s="151" t="s">
        <v>258</v>
      </c>
      <c r="AU185" s="151" t="s">
        <v>81</v>
      </c>
      <c r="AV185" s="12" t="s">
        <v>81</v>
      </c>
      <c r="AW185" s="12" t="s">
        <v>32</v>
      </c>
      <c r="AX185" s="12" t="s">
        <v>79</v>
      </c>
      <c r="AY185" s="151" t="s">
        <v>134</v>
      </c>
    </row>
    <row r="186" spans="2:65" s="1" customFormat="1" ht="16.5" customHeight="1">
      <c r="B186" s="127"/>
      <c r="C186" s="167" t="s">
        <v>686</v>
      </c>
      <c r="D186" s="167" t="s">
        <v>595</v>
      </c>
      <c r="E186" s="168" t="s">
        <v>913</v>
      </c>
      <c r="F186" s="169" t="s">
        <v>914</v>
      </c>
      <c r="G186" s="170" t="s">
        <v>275</v>
      </c>
      <c r="H186" s="171">
        <v>145.595</v>
      </c>
      <c r="I186" s="172"/>
      <c r="J186" s="173">
        <f>ROUND(I186*H186,2)</f>
        <v>0</v>
      </c>
      <c r="K186" s="169" t="s">
        <v>141</v>
      </c>
      <c r="L186" s="174"/>
      <c r="M186" s="175" t="s">
        <v>3</v>
      </c>
      <c r="N186" s="176" t="s">
        <v>42</v>
      </c>
      <c r="P186" s="137">
        <f>O186*H186</f>
        <v>0</v>
      </c>
      <c r="Q186" s="137">
        <v>2.8000000000000001E-2</v>
      </c>
      <c r="R186" s="137">
        <f>Q186*H186</f>
        <v>4.0766600000000004</v>
      </c>
      <c r="S186" s="137">
        <v>0</v>
      </c>
      <c r="T186" s="138">
        <f>S186*H186</f>
        <v>0</v>
      </c>
      <c r="AR186" s="139" t="s">
        <v>179</v>
      </c>
      <c r="AT186" s="139" t="s">
        <v>595</v>
      </c>
      <c r="AU186" s="139" t="s">
        <v>81</v>
      </c>
      <c r="AY186" s="17" t="s">
        <v>134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79</v>
      </c>
      <c r="BK186" s="140">
        <f>ROUND(I186*H186,2)</f>
        <v>0</v>
      </c>
      <c r="BL186" s="17" t="s">
        <v>157</v>
      </c>
      <c r="BM186" s="139" t="s">
        <v>915</v>
      </c>
    </row>
    <row r="187" spans="2:65" s="12" customFormat="1">
      <c r="B187" s="150"/>
      <c r="D187" s="145" t="s">
        <v>258</v>
      </c>
      <c r="F187" s="152" t="s">
        <v>916</v>
      </c>
      <c r="H187" s="153">
        <v>145.595</v>
      </c>
      <c r="I187" s="154"/>
      <c r="L187" s="150"/>
      <c r="M187" s="155"/>
      <c r="T187" s="156"/>
      <c r="AT187" s="151" t="s">
        <v>258</v>
      </c>
      <c r="AU187" s="151" t="s">
        <v>81</v>
      </c>
      <c r="AV187" s="12" t="s">
        <v>81</v>
      </c>
      <c r="AW187" s="12" t="s">
        <v>4</v>
      </c>
      <c r="AX187" s="12" t="s">
        <v>79</v>
      </c>
      <c r="AY187" s="151" t="s">
        <v>134</v>
      </c>
    </row>
    <row r="188" spans="2:65" s="1" customFormat="1" ht="24.2" customHeight="1">
      <c r="B188" s="127"/>
      <c r="C188" s="128" t="s">
        <v>694</v>
      </c>
      <c r="D188" s="128" t="s">
        <v>137</v>
      </c>
      <c r="E188" s="129" t="s">
        <v>719</v>
      </c>
      <c r="F188" s="130" t="s">
        <v>720</v>
      </c>
      <c r="G188" s="131" t="s">
        <v>275</v>
      </c>
      <c r="H188" s="132">
        <v>140.74</v>
      </c>
      <c r="I188" s="133"/>
      <c r="J188" s="134">
        <f>ROUND(I188*H188,2)</f>
        <v>0</v>
      </c>
      <c r="K188" s="130" t="s">
        <v>141</v>
      </c>
      <c r="L188" s="32"/>
      <c r="M188" s="135" t="s">
        <v>3</v>
      </c>
      <c r="N188" s="136" t="s">
        <v>42</v>
      </c>
      <c r="P188" s="137">
        <f>O188*H188</f>
        <v>0</v>
      </c>
      <c r="Q188" s="137">
        <v>0.1295</v>
      </c>
      <c r="R188" s="137">
        <f>Q188*H188</f>
        <v>18.225830000000002</v>
      </c>
      <c r="S188" s="137">
        <v>0</v>
      </c>
      <c r="T188" s="138">
        <f>S188*H188</f>
        <v>0</v>
      </c>
      <c r="AR188" s="139" t="s">
        <v>157</v>
      </c>
      <c r="AT188" s="139" t="s">
        <v>137</v>
      </c>
      <c r="AU188" s="139" t="s">
        <v>81</v>
      </c>
      <c r="AY188" s="17" t="s">
        <v>134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7" t="s">
        <v>79</v>
      </c>
      <c r="BK188" s="140">
        <f>ROUND(I188*H188,2)</f>
        <v>0</v>
      </c>
      <c r="BL188" s="17" t="s">
        <v>157</v>
      </c>
      <c r="BM188" s="139" t="s">
        <v>917</v>
      </c>
    </row>
    <row r="189" spans="2:65" s="1" customFormat="1">
      <c r="B189" s="32"/>
      <c r="D189" s="141" t="s">
        <v>144</v>
      </c>
      <c r="F189" s="142" t="s">
        <v>722</v>
      </c>
      <c r="I189" s="143"/>
      <c r="L189" s="32"/>
      <c r="M189" s="144"/>
      <c r="T189" s="53"/>
      <c r="AT189" s="17" t="s">
        <v>144</v>
      </c>
      <c r="AU189" s="17" t="s">
        <v>81</v>
      </c>
    </row>
    <row r="190" spans="2:65" s="12" customFormat="1">
      <c r="B190" s="150"/>
      <c r="D190" s="145" t="s">
        <v>258</v>
      </c>
      <c r="E190" s="151" t="s">
        <v>3</v>
      </c>
      <c r="F190" s="152" t="s">
        <v>918</v>
      </c>
      <c r="H190" s="153">
        <v>140.74</v>
      </c>
      <c r="I190" s="154"/>
      <c r="L190" s="150"/>
      <c r="M190" s="155"/>
      <c r="T190" s="156"/>
      <c r="AT190" s="151" t="s">
        <v>258</v>
      </c>
      <c r="AU190" s="151" t="s">
        <v>81</v>
      </c>
      <c r="AV190" s="12" t="s">
        <v>81</v>
      </c>
      <c r="AW190" s="12" t="s">
        <v>32</v>
      </c>
      <c r="AX190" s="12" t="s">
        <v>79</v>
      </c>
      <c r="AY190" s="151" t="s">
        <v>134</v>
      </c>
    </row>
    <row r="191" spans="2:65" s="1" customFormat="1" ht="16.5" customHeight="1">
      <c r="B191" s="127"/>
      <c r="C191" s="167" t="s">
        <v>698</v>
      </c>
      <c r="D191" s="167" t="s">
        <v>595</v>
      </c>
      <c r="E191" s="168" t="s">
        <v>913</v>
      </c>
      <c r="F191" s="169" t="s">
        <v>914</v>
      </c>
      <c r="G191" s="170" t="s">
        <v>275</v>
      </c>
      <c r="H191" s="171">
        <v>143.55500000000001</v>
      </c>
      <c r="I191" s="172"/>
      <c r="J191" s="173">
        <f>ROUND(I191*H191,2)</f>
        <v>0</v>
      </c>
      <c r="K191" s="169" t="s">
        <v>141</v>
      </c>
      <c r="L191" s="174"/>
      <c r="M191" s="175" t="s">
        <v>3</v>
      </c>
      <c r="N191" s="176" t="s">
        <v>42</v>
      </c>
      <c r="P191" s="137">
        <f>O191*H191</f>
        <v>0</v>
      </c>
      <c r="Q191" s="137">
        <v>2.8000000000000001E-2</v>
      </c>
      <c r="R191" s="137">
        <f>Q191*H191</f>
        <v>4.0195400000000001</v>
      </c>
      <c r="S191" s="137">
        <v>0</v>
      </c>
      <c r="T191" s="138">
        <f>S191*H191</f>
        <v>0</v>
      </c>
      <c r="AR191" s="139" t="s">
        <v>179</v>
      </c>
      <c r="AT191" s="139" t="s">
        <v>595</v>
      </c>
      <c r="AU191" s="139" t="s">
        <v>81</v>
      </c>
      <c r="AY191" s="17" t="s">
        <v>134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79</v>
      </c>
      <c r="BK191" s="140">
        <f>ROUND(I191*H191,2)</f>
        <v>0</v>
      </c>
      <c r="BL191" s="17" t="s">
        <v>157</v>
      </c>
      <c r="BM191" s="139" t="s">
        <v>919</v>
      </c>
    </row>
    <row r="192" spans="2:65" s="12" customFormat="1">
      <c r="B192" s="150"/>
      <c r="D192" s="145" t="s">
        <v>258</v>
      </c>
      <c r="F192" s="152" t="s">
        <v>920</v>
      </c>
      <c r="H192" s="153">
        <v>143.55500000000001</v>
      </c>
      <c r="I192" s="154"/>
      <c r="L192" s="150"/>
      <c r="M192" s="155"/>
      <c r="T192" s="156"/>
      <c r="AT192" s="151" t="s">
        <v>258</v>
      </c>
      <c r="AU192" s="151" t="s">
        <v>81</v>
      </c>
      <c r="AV192" s="12" t="s">
        <v>81</v>
      </c>
      <c r="AW192" s="12" t="s">
        <v>4</v>
      </c>
      <c r="AX192" s="12" t="s">
        <v>79</v>
      </c>
      <c r="AY192" s="151" t="s">
        <v>134</v>
      </c>
    </row>
    <row r="193" spans="2:65" s="1" customFormat="1" ht="16.5" customHeight="1">
      <c r="B193" s="127"/>
      <c r="C193" s="128" t="s">
        <v>703</v>
      </c>
      <c r="D193" s="128" t="s">
        <v>137</v>
      </c>
      <c r="E193" s="129" t="s">
        <v>921</v>
      </c>
      <c r="F193" s="130" t="s">
        <v>922</v>
      </c>
      <c r="G193" s="131" t="s">
        <v>255</v>
      </c>
      <c r="H193" s="132">
        <v>463.90499999999997</v>
      </c>
      <c r="I193" s="133"/>
      <c r="J193" s="134">
        <f>ROUND(I193*H193,2)</f>
        <v>0</v>
      </c>
      <c r="K193" s="130" t="s">
        <v>3</v>
      </c>
      <c r="L193" s="32"/>
      <c r="M193" s="135" t="s">
        <v>3</v>
      </c>
      <c r="N193" s="136" t="s">
        <v>42</v>
      </c>
      <c r="P193" s="137">
        <f>O193*H193</f>
        <v>0</v>
      </c>
      <c r="Q193" s="137">
        <v>0.12317</v>
      </c>
      <c r="R193" s="137">
        <f>Q193*H193</f>
        <v>57.13917885</v>
      </c>
      <c r="S193" s="137">
        <v>0</v>
      </c>
      <c r="T193" s="138">
        <f>S193*H193</f>
        <v>0</v>
      </c>
      <c r="AR193" s="139" t="s">
        <v>157</v>
      </c>
      <c r="AT193" s="139" t="s">
        <v>137</v>
      </c>
      <c r="AU193" s="139" t="s">
        <v>81</v>
      </c>
      <c r="AY193" s="17" t="s">
        <v>134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79</v>
      </c>
      <c r="BK193" s="140">
        <f>ROUND(I193*H193,2)</f>
        <v>0</v>
      </c>
      <c r="BL193" s="17" t="s">
        <v>157</v>
      </c>
      <c r="BM193" s="139" t="s">
        <v>923</v>
      </c>
    </row>
    <row r="194" spans="2:65" s="12" customFormat="1">
      <c r="B194" s="150"/>
      <c r="D194" s="145" t="s">
        <v>258</v>
      </c>
      <c r="E194" s="151" t="s">
        <v>3</v>
      </c>
      <c r="F194" s="152" t="s">
        <v>924</v>
      </c>
      <c r="H194" s="153">
        <v>293.47500000000002</v>
      </c>
      <c r="I194" s="154"/>
      <c r="L194" s="150"/>
      <c r="M194" s="155"/>
      <c r="T194" s="156"/>
      <c r="AT194" s="151" t="s">
        <v>258</v>
      </c>
      <c r="AU194" s="151" t="s">
        <v>81</v>
      </c>
      <c r="AV194" s="12" t="s">
        <v>81</v>
      </c>
      <c r="AW194" s="12" t="s">
        <v>32</v>
      </c>
      <c r="AX194" s="12" t="s">
        <v>71</v>
      </c>
      <c r="AY194" s="151" t="s">
        <v>134</v>
      </c>
    </row>
    <row r="195" spans="2:65" s="12" customFormat="1">
      <c r="B195" s="150"/>
      <c r="D195" s="145" t="s">
        <v>258</v>
      </c>
      <c r="E195" s="151" t="s">
        <v>3</v>
      </c>
      <c r="F195" s="152" t="s">
        <v>925</v>
      </c>
      <c r="H195" s="153">
        <v>170.43</v>
      </c>
      <c r="I195" s="154"/>
      <c r="L195" s="150"/>
      <c r="M195" s="155"/>
      <c r="T195" s="156"/>
      <c r="AT195" s="151" t="s">
        <v>258</v>
      </c>
      <c r="AU195" s="151" t="s">
        <v>81</v>
      </c>
      <c r="AV195" s="12" t="s">
        <v>81</v>
      </c>
      <c r="AW195" s="12" t="s">
        <v>32</v>
      </c>
      <c r="AX195" s="12" t="s">
        <v>71</v>
      </c>
      <c r="AY195" s="151" t="s">
        <v>134</v>
      </c>
    </row>
    <row r="196" spans="2:65" s="13" customFormat="1">
      <c r="B196" s="157"/>
      <c r="D196" s="145" t="s">
        <v>258</v>
      </c>
      <c r="E196" s="158" t="s">
        <v>3</v>
      </c>
      <c r="F196" s="159" t="s">
        <v>291</v>
      </c>
      <c r="H196" s="160">
        <v>463.90499999999997</v>
      </c>
      <c r="I196" s="161"/>
      <c r="L196" s="157"/>
      <c r="M196" s="162"/>
      <c r="T196" s="163"/>
      <c r="AT196" s="158" t="s">
        <v>258</v>
      </c>
      <c r="AU196" s="158" t="s">
        <v>81</v>
      </c>
      <c r="AV196" s="13" t="s">
        <v>157</v>
      </c>
      <c r="AW196" s="13" t="s">
        <v>32</v>
      </c>
      <c r="AX196" s="13" t="s">
        <v>79</v>
      </c>
      <c r="AY196" s="158" t="s">
        <v>134</v>
      </c>
    </row>
    <row r="197" spans="2:65" s="1" customFormat="1" ht="16.5" customHeight="1">
      <c r="B197" s="127"/>
      <c r="C197" s="128" t="s">
        <v>708</v>
      </c>
      <c r="D197" s="128" t="s">
        <v>137</v>
      </c>
      <c r="E197" s="129" t="s">
        <v>926</v>
      </c>
      <c r="F197" s="130" t="s">
        <v>927</v>
      </c>
      <c r="G197" s="131" t="s">
        <v>255</v>
      </c>
      <c r="H197" s="132">
        <v>1232.7</v>
      </c>
      <c r="I197" s="133"/>
      <c r="J197" s="134">
        <f>ROUND(I197*H197,2)</f>
        <v>0</v>
      </c>
      <c r="K197" s="130" t="s">
        <v>141</v>
      </c>
      <c r="L197" s="32"/>
      <c r="M197" s="135" t="s">
        <v>3</v>
      </c>
      <c r="N197" s="136" t="s">
        <v>42</v>
      </c>
      <c r="P197" s="137">
        <f>O197*H197</f>
        <v>0</v>
      </c>
      <c r="Q197" s="137">
        <v>6.8999999999999997E-4</v>
      </c>
      <c r="R197" s="137">
        <f>Q197*H197</f>
        <v>0.85056299999999996</v>
      </c>
      <c r="S197" s="137">
        <v>0</v>
      </c>
      <c r="T197" s="138">
        <f>S197*H197</f>
        <v>0</v>
      </c>
      <c r="AR197" s="139" t="s">
        <v>157</v>
      </c>
      <c r="AT197" s="139" t="s">
        <v>137</v>
      </c>
      <c r="AU197" s="139" t="s">
        <v>81</v>
      </c>
      <c r="AY197" s="17" t="s">
        <v>134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79</v>
      </c>
      <c r="BK197" s="140">
        <f>ROUND(I197*H197,2)</f>
        <v>0</v>
      </c>
      <c r="BL197" s="17" t="s">
        <v>157</v>
      </c>
      <c r="BM197" s="139" t="s">
        <v>928</v>
      </c>
    </row>
    <row r="198" spans="2:65" s="1" customFormat="1">
      <c r="B198" s="32"/>
      <c r="D198" s="141" t="s">
        <v>144</v>
      </c>
      <c r="F198" s="142" t="s">
        <v>929</v>
      </c>
      <c r="I198" s="143"/>
      <c r="L198" s="32"/>
      <c r="M198" s="144"/>
      <c r="T198" s="53"/>
      <c r="AT198" s="17" t="s">
        <v>144</v>
      </c>
      <c r="AU198" s="17" t="s">
        <v>81</v>
      </c>
    </row>
    <row r="199" spans="2:65" s="12" customFormat="1">
      <c r="B199" s="150"/>
      <c r="D199" s="145" t="s">
        <v>258</v>
      </c>
      <c r="E199" s="151" t="s">
        <v>3</v>
      </c>
      <c r="F199" s="152" t="s">
        <v>930</v>
      </c>
      <c r="H199" s="153">
        <v>1232.7</v>
      </c>
      <c r="I199" s="154"/>
      <c r="L199" s="150"/>
      <c r="M199" s="155"/>
      <c r="T199" s="156"/>
      <c r="AT199" s="151" t="s">
        <v>258</v>
      </c>
      <c r="AU199" s="151" t="s">
        <v>81</v>
      </c>
      <c r="AV199" s="12" t="s">
        <v>81</v>
      </c>
      <c r="AW199" s="12" t="s">
        <v>32</v>
      </c>
      <c r="AX199" s="12" t="s">
        <v>79</v>
      </c>
      <c r="AY199" s="151" t="s">
        <v>134</v>
      </c>
    </row>
    <row r="200" spans="2:65" s="11" customFormat="1" ht="22.9" customHeight="1">
      <c r="B200" s="115"/>
      <c r="D200" s="116" t="s">
        <v>70</v>
      </c>
      <c r="E200" s="125" t="s">
        <v>785</v>
      </c>
      <c r="F200" s="125" t="s">
        <v>786</v>
      </c>
      <c r="I200" s="118"/>
      <c r="J200" s="126">
        <f>BK200</f>
        <v>0</v>
      </c>
      <c r="L200" s="115"/>
      <c r="M200" s="120"/>
      <c r="P200" s="121">
        <f>SUM(P201:P207)</f>
        <v>0</v>
      </c>
      <c r="R200" s="121">
        <f>SUM(R201:R207)</f>
        <v>0</v>
      </c>
      <c r="T200" s="122">
        <f>SUM(T201:T207)</f>
        <v>0</v>
      </c>
      <c r="AR200" s="116" t="s">
        <v>79</v>
      </c>
      <c r="AT200" s="123" t="s">
        <v>70</v>
      </c>
      <c r="AU200" s="123" t="s">
        <v>79</v>
      </c>
      <c r="AY200" s="116" t="s">
        <v>134</v>
      </c>
      <c r="BK200" s="124">
        <f>SUM(BK201:BK207)</f>
        <v>0</v>
      </c>
    </row>
    <row r="201" spans="2:65" s="1" customFormat="1" ht="16.5" customHeight="1">
      <c r="B201" s="127"/>
      <c r="C201" s="128" t="s">
        <v>714</v>
      </c>
      <c r="D201" s="128" t="s">
        <v>137</v>
      </c>
      <c r="E201" s="129" t="s">
        <v>788</v>
      </c>
      <c r="F201" s="130" t="s">
        <v>789</v>
      </c>
      <c r="G201" s="131" t="s">
        <v>313</v>
      </c>
      <c r="H201" s="132">
        <v>1100.665</v>
      </c>
      <c r="I201" s="133"/>
      <c r="J201" s="134">
        <f>ROUND(I201*H201,2)</f>
        <v>0</v>
      </c>
      <c r="K201" s="130" t="s">
        <v>141</v>
      </c>
      <c r="L201" s="32"/>
      <c r="M201" s="135" t="s">
        <v>3</v>
      </c>
      <c r="N201" s="136" t="s">
        <v>42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157</v>
      </c>
      <c r="AT201" s="139" t="s">
        <v>137</v>
      </c>
      <c r="AU201" s="139" t="s">
        <v>81</v>
      </c>
      <c r="AY201" s="17" t="s">
        <v>134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79</v>
      </c>
      <c r="BK201" s="140">
        <f>ROUND(I201*H201,2)</f>
        <v>0</v>
      </c>
      <c r="BL201" s="17" t="s">
        <v>157</v>
      </c>
      <c r="BM201" s="139" t="s">
        <v>931</v>
      </c>
    </row>
    <row r="202" spans="2:65" s="1" customFormat="1">
      <c r="B202" s="32"/>
      <c r="D202" s="141" t="s">
        <v>144</v>
      </c>
      <c r="F202" s="142" t="s">
        <v>791</v>
      </c>
      <c r="I202" s="143"/>
      <c r="L202" s="32"/>
      <c r="M202" s="144"/>
      <c r="T202" s="53"/>
      <c r="AT202" s="17" t="s">
        <v>144</v>
      </c>
      <c r="AU202" s="17" t="s">
        <v>81</v>
      </c>
    </row>
    <row r="203" spans="2:65" s="1" customFormat="1" ht="24.2" customHeight="1">
      <c r="B203" s="127"/>
      <c r="C203" s="128" t="s">
        <v>718</v>
      </c>
      <c r="D203" s="128" t="s">
        <v>137</v>
      </c>
      <c r="E203" s="129" t="s">
        <v>793</v>
      </c>
      <c r="F203" s="130" t="s">
        <v>794</v>
      </c>
      <c r="G203" s="131" t="s">
        <v>313</v>
      </c>
      <c r="H203" s="132">
        <v>1100.665</v>
      </c>
      <c r="I203" s="133"/>
      <c r="J203" s="134">
        <f>ROUND(I203*H203,2)</f>
        <v>0</v>
      </c>
      <c r="K203" s="130" t="s">
        <v>141</v>
      </c>
      <c r="L203" s="32"/>
      <c r="M203" s="135" t="s">
        <v>3</v>
      </c>
      <c r="N203" s="136" t="s">
        <v>42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157</v>
      </c>
      <c r="AT203" s="139" t="s">
        <v>137</v>
      </c>
      <c r="AU203" s="139" t="s">
        <v>81</v>
      </c>
      <c r="AY203" s="17" t="s">
        <v>134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79</v>
      </c>
      <c r="BK203" s="140">
        <f>ROUND(I203*H203,2)</f>
        <v>0</v>
      </c>
      <c r="BL203" s="17" t="s">
        <v>157</v>
      </c>
      <c r="BM203" s="139" t="s">
        <v>932</v>
      </c>
    </row>
    <row r="204" spans="2:65" s="1" customFormat="1">
      <c r="B204" s="32"/>
      <c r="D204" s="141" t="s">
        <v>144</v>
      </c>
      <c r="F204" s="142" t="s">
        <v>796</v>
      </c>
      <c r="I204" s="143"/>
      <c r="L204" s="32"/>
      <c r="M204" s="144"/>
      <c r="T204" s="53"/>
      <c r="AT204" s="17" t="s">
        <v>144</v>
      </c>
      <c r="AU204" s="17" t="s">
        <v>81</v>
      </c>
    </row>
    <row r="205" spans="2:65" s="1" customFormat="1" ht="24.2" customHeight="1">
      <c r="B205" s="127"/>
      <c r="C205" s="128" t="s">
        <v>724</v>
      </c>
      <c r="D205" s="128" t="s">
        <v>137</v>
      </c>
      <c r="E205" s="129" t="s">
        <v>798</v>
      </c>
      <c r="F205" s="130" t="s">
        <v>799</v>
      </c>
      <c r="G205" s="131" t="s">
        <v>313</v>
      </c>
      <c r="H205" s="132">
        <v>20912.634999999998</v>
      </c>
      <c r="I205" s="133"/>
      <c r="J205" s="134">
        <f>ROUND(I205*H205,2)</f>
        <v>0</v>
      </c>
      <c r="K205" s="130" t="s">
        <v>141</v>
      </c>
      <c r="L205" s="32"/>
      <c r="M205" s="135" t="s">
        <v>3</v>
      </c>
      <c r="N205" s="136" t="s">
        <v>42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157</v>
      </c>
      <c r="AT205" s="139" t="s">
        <v>137</v>
      </c>
      <c r="AU205" s="139" t="s">
        <v>81</v>
      </c>
      <c r="AY205" s="17" t="s">
        <v>134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79</v>
      </c>
      <c r="BK205" s="140">
        <f>ROUND(I205*H205,2)</f>
        <v>0</v>
      </c>
      <c r="BL205" s="17" t="s">
        <v>157</v>
      </c>
      <c r="BM205" s="139" t="s">
        <v>933</v>
      </c>
    </row>
    <row r="206" spans="2:65" s="1" customFormat="1">
      <c r="B206" s="32"/>
      <c r="D206" s="141" t="s">
        <v>144</v>
      </c>
      <c r="F206" s="142" t="s">
        <v>801</v>
      </c>
      <c r="I206" s="143"/>
      <c r="L206" s="32"/>
      <c r="M206" s="144"/>
      <c r="T206" s="53"/>
      <c r="AT206" s="17" t="s">
        <v>144</v>
      </c>
      <c r="AU206" s="17" t="s">
        <v>81</v>
      </c>
    </row>
    <row r="207" spans="2:65" s="12" customFormat="1">
      <c r="B207" s="150"/>
      <c r="D207" s="145" t="s">
        <v>258</v>
      </c>
      <c r="F207" s="152" t="s">
        <v>934</v>
      </c>
      <c r="H207" s="153">
        <v>20912.634999999998</v>
      </c>
      <c r="I207" s="154"/>
      <c r="L207" s="150"/>
      <c r="M207" s="155"/>
      <c r="T207" s="156"/>
      <c r="AT207" s="151" t="s">
        <v>258</v>
      </c>
      <c r="AU207" s="151" t="s">
        <v>81</v>
      </c>
      <c r="AV207" s="12" t="s">
        <v>81</v>
      </c>
      <c r="AW207" s="12" t="s">
        <v>4</v>
      </c>
      <c r="AX207" s="12" t="s">
        <v>79</v>
      </c>
      <c r="AY207" s="151" t="s">
        <v>134</v>
      </c>
    </row>
    <row r="208" spans="2:65" s="11" customFormat="1" ht="25.9" customHeight="1">
      <c r="B208" s="115"/>
      <c r="D208" s="116" t="s">
        <v>70</v>
      </c>
      <c r="E208" s="117" t="s">
        <v>382</v>
      </c>
      <c r="F208" s="117" t="s">
        <v>383</v>
      </c>
      <c r="I208" s="118"/>
      <c r="J208" s="119">
        <f>BK208</f>
        <v>0</v>
      </c>
      <c r="L208" s="115"/>
      <c r="M208" s="120"/>
      <c r="P208" s="121">
        <f>P209+P224</f>
        <v>0</v>
      </c>
      <c r="R208" s="121">
        <f>R209+R224</f>
        <v>2.2622739599999999</v>
      </c>
      <c r="T208" s="122">
        <f>T209+T224</f>
        <v>0</v>
      </c>
      <c r="AR208" s="116" t="s">
        <v>81</v>
      </c>
      <c r="AT208" s="123" t="s">
        <v>70</v>
      </c>
      <c r="AU208" s="123" t="s">
        <v>71</v>
      </c>
      <c r="AY208" s="116" t="s">
        <v>134</v>
      </c>
      <c r="BK208" s="124">
        <f>BK209+BK224</f>
        <v>0</v>
      </c>
    </row>
    <row r="209" spans="2:65" s="11" customFormat="1" ht="22.9" customHeight="1">
      <c r="B209" s="115"/>
      <c r="D209" s="116" t="s">
        <v>70</v>
      </c>
      <c r="E209" s="125" t="s">
        <v>935</v>
      </c>
      <c r="F209" s="125" t="s">
        <v>936</v>
      </c>
      <c r="I209" s="118"/>
      <c r="J209" s="126">
        <f>BK209</f>
        <v>0</v>
      </c>
      <c r="L209" s="115"/>
      <c r="M209" s="120"/>
      <c r="P209" s="121">
        <f>SUM(P210:P223)</f>
        <v>0</v>
      </c>
      <c r="R209" s="121">
        <f>SUM(R210:R223)</f>
        <v>2.1740399999999998</v>
      </c>
      <c r="T209" s="122">
        <f>SUM(T210:T223)</f>
        <v>0</v>
      </c>
      <c r="AR209" s="116" t="s">
        <v>81</v>
      </c>
      <c r="AT209" s="123" t="s">
        <v>70</v>
      </c>
      <c r="AU209" s="123" t="s">
        <v>79</v>
      </c>
      <c r="AY209" s="116" t="s">
        <v>134</v>
      </c>
      <c r="BK209" s="124">
        <f>SUM(BK210:BK223)</f>
        <v>0</v>
      </c>
    </row>
    <row r="210" spans="2:65" s="1" customFormat="1" ht="24.2" customHeight="1">
      <c r="B210" s="127"/>
      <c r="C210" s="128" t="s">
        <v>729</v>
      </c>
      <c r="D210" s="128" t="s">
        <v>137</v>
      </c>
      <c r="E210" s="129" t="s">
        <v>937</v>
      </c>
      <c r="F210" s="130" t="s">
        <v>938</v>
      </c>
      <c r="G210" s="131" t="s">
        <v>275</v>
      </c>
      <c r="H210" s="132">
        <v>1029.3</v>
      </c>
      <c r="I210" s="133"/>
      <c r="J210" s="134">
        <f>ROUND(I210*H210,2)</f>
        <v>0</v>
      </c>
      <c r="K210" s="130" t="s">
        <v>141</v>
      </c>
      <c r="L210" s="32"/>
      <c r="M210" s="135" t="s">
        <v>3</v>
      </c>
      <c r="N210" s="136" t="s">
        <v>42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226</v>
      </c>
      <c r="AT210" s="139" t="s">
        <v>137</v>
      </c>
      <c r="AU210" s="139" t="s">
        <v>81</v>
      </c>
      <c r="AY210" s="17" t="s">
        <v>134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7" t="s">
        <v>79</v>
      </c>
      <c r="BK210" s="140">
        <f>ROUND(I210*H210,2)</f>
        <v>0</v>
      </c>
      <c r="BL210" s="17" t="s">
        <v>226</v>
      </c>
      <c r="BM210" s="139" t="s">
        <v>939</v>
      </c>
    </row>
    <row r="211" spans="2:65" s="1" customFormat="1">
      <c r="B211" s="32"/>
      <c r="D211" s="141" t="s">
        <v>144</v>
      </c>
      <c r="F211" s="142" t="s">
        <v>940</v>
      </c>
      <c r="I211" s="143"/>
      <c r="L211" s="32"/>
      <c r="M211" s="144"/>
      <c r="T211" s="53"/>
      <c r="AT211" s="17" t="s">
        <v>144</v>
      </c>
      <c r="AU211" s="17" t="s">
        <v>81</v>
      </c>
    </row>
    <row r="212" spans="2:65" s="12" customFormat="1">
      <c r="B212" s="150"/>
      <c r="D212" s="145" t="s">
        <v>258</v>
      </c>
      <c r="E212" s="151" t="s">
        <v>3</v>
      </c>
      <c r="F212" s="152" t="s">
        <v>941</v>
      </c>
      <c r="H212" s="153">
        <v>451.5</v>
      </c>
      <c r="I212" s="154"/>
      <c r="L212" s="150"/>
      <c r="M212" s="155"/>
      <c r="T212" s="156"/>
      <c r="AT212" s="151" t="s">
        <v>258</v>
      </c>
      <c r="AU212" s="151" t="s">
        <v>81</v>
      </c>
      <c r="AV212" s="12" t="s">
        <v>81</v>
      </c>
      <c r="AW212" s="12" t="s">
        <v>32</v>
      </c>
      <c r="AX212" s="12" t="s">
        <v>71</v>
      </c>
      <c r="AY212" s="151" t="s">
        <v>134</v>
      </c>
    </row>
    <row r="213" spans="2:65" s="12" customFormat="1">
      <c r="B213" s="150"/>
      <c r="D213" s="145" t="s">
        <v>258</v>
      </c>
      <c r="E213" s="151" t="s">
        <v>3</v>
      </c>
      <c r="F213" s="152" t="s">
        <v>942</v>
      </c>
      <c r="H213" s="153">
        <v>262.2</v>
      </c>
      <c r="I213" s="154"/>
      <c r="L213" s="150"/>
      <c r="M213" s="155"/>
      <c r="T213" s="156"/>
      <c r="AT213" s="151" t="s">
        <v>258</v>
      </c>
      <c r="AU213" s="151" t="s">
        <v>81</v>
      </c>
      <c r="AV213" s="12" t="s">
        <v>81</v>
      </c>
      <c r="AW213" s="12" t="s">
        <v>32</v>
      </c>
      <c r="AX213" s="12" t="s">
        <v>71</v>
      </c>
      <c r="AY213" s="151" t="s">
        <v>134</v>
      </c>
    </row>
    <row r="214" spans="2:65" s="12" customFormat="1">
      <c r="B214" s="150"/>
      <c r="D214" s="145" t="s">
        <v>258</v>
      </c>
      <c r="E214" s="151" t="s">
        <v>3</v>
      </c>
      <c r="F214" s="152" t="s">
        <v>943</v>
      </c>
      <c r="H214" s="153">
        <v>315.60000000000002</v>
      </c>
      <c r="I214" s="154"/>
      <c r="L214" s="150"/>
      <c r="M214" s="155"/>
      <c r="T214" s="156"/>
      <c r="AT214" s="151" t="s">
        <v>258</v>
      </c>
      <c r="AU214" s="151" t="s">
        <v>81</v>
      </c>
      <c r="AV214" s="12" t="s">
        <v>81</v>
      </c>
      <c r="AW214" s="12" t="s">
        <v>32</v>
      </c>
      <c r="AX214" s="12" t="s">
        <v>71</v>
      </c>
      <c r="AY214" s="151" t="s">
        <v>134</v>
      </c>
    </row>
    <row r="215" spans="2:65" s="13" customFormat="1">
      <c r="B215" s="157"/>
      <c r="D215" s="145" t="s">
        <v>258</v>
      </c>
      <c r="E215" s="158" t="s">
        <v>3</v>
      </c>
      <c r="F215" s="159" t="s">
        <v>291</v>
      </c>
      <c r="H215" s="160">
        <v>1029.3</v>
      </c>
      <c r="I215" s="161"/>
      <c r="L215" s="157"/>
      <c r="M215" s="162"/>
      <c r="T215" s="163"/>
      <c r="AT215" s="158" t="s">
        <v>258</v>
      </c>
      <c r="AU215" s="158" t="s">
        <v>81</v>
      </c>
      <c r="AV215" s="13" t="s">
        <v>157</v>
      </c>
      <c r="AW215" s="13" t="s">
        <v>32</v>
      </c>
      <c r="AX215" s="13" t="s">
        <v>79</v>
      </c>
      <c r="AY215" s="158" t="s">
        <v>134</v>
      </c>
    </row>
    <row r="216" spans="2:65" s="1" customFormat="1" ht="16.5" customHeight="1">
      <c r="B216" s="127"/>
      <c r="C216" s="167" t="s">
        <v>732</v>
      </c>
      <c r="D216" s="167" t="s">
        <v>595</v>
      </c>
      <c r="E216" s="168" t="s">
        <v>944</v>
      </c>
      <c r="F216" s="169" t="s">
        <v>945</v>
      </c>
      <c r="G216" s="170" t="s">
        <v>286</v>
      </c>
      <c r="H216" s="171">
        <v>4.9409999999999998</v>
      </c>
      <c r="I216" s="172"/>
      <c r="J216" s="173">
        <f>ROUND(I216*H216,2)</f>
        <v>0</v>
      </c>
      <c r="K216" s="169" t="s">
        <v>141</v>
      </c>
      <c r="L216" s="174"/>
      <c r="M216" s="175" t="s">
        <v>3</v>
      </c>
      <c r="N216" s="176" t="s">
        <v>42</v>
      </c>
      <c r="P216" s="137">
        <f>O216*H216</f>
        <v>0</v>
      </c>
      <c r="Q216" s="137">
        <v>0.44</v>
      </c>
      <c r="R216" s="137">
        <f>Q216*H216</f>
        <v>2.1740399999999998</v>
      </c>
      <c r="S216" s="137">
        <v>0</v>
      </c>
      <c r="T216" s="138">
        <f>S216*H216</f>
        <v>0</v>
      </c>
      <c r="AR216" s="139" t="s">
        <v>703</v>
      </c>
      <c r="AT216" s="139" t="s">
        <v>595</v>
      </c>
      <c r="AU216" s="139" t="s">
        <v>81</v>
      </c>
      <c r="AY216" s="17" t="s">
        <v>134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7" t="s">
        <v>79</v>
      </c>
      <c r="BK216" s="140">
        <f>ROUND(I216*H216,2)</f>
        <v>0</v>
      </c>
      <c r="BL216" s="17" t="s">
        <v>226</v>
      </c>
      <c r="BM216" s="139" t="s">
        <v>946</v>
      </c>
    </row>
    <row r="217" spans="2:65" s="12" customFormat="1">
      <c r="B217" s="150"/>
      <c r="D217" s="145" t="s">
        <v>258</v>
      </c>
      <c r="E217" s="151" t="s">
        <v>3</v>
      </c>
      <c r="F217" s="152" t="s">
        <v>941</v>
      </c>
      <c r="H217" s="153">
        <v>451.5</v>
      </c>
      <c r="I217" s="154"/>
      <c r="L217" s="150"/>
      <c r="M217" s="155"/>
      <c r="T217" s="156"/>
      <c r="AT217" s="151" t="s">
        <v>258</v>
      </c>
      <c r="AU217" s="151" t="s">
        <v>81</v>
      </c>
      <c r="AV217" s="12" t="s">
        <v>81</v>
      </c>
      <c r="AW217" s="12" t="s">
        <v>32</v>
      </c>
      <c r="AX217" s="12" t="s">
        <v>71</v>
      </c>
      <c r="AY217" s="151" t="s">
        <v>134</v>
      </c>
    </row>
    <row r="218" spans="2:65" s="12" customFormat="1">
      <c r="B218" s="150"/>
      <c r="D218" s="145" t="s">
        <v>258</v>
      </c>
      <c r="E218" s="151" t="s">
        <v>3</v>
      </c>
      <c r="F218" s="152" t="s">
        <v>942</v>
      </c>
      <c r="H218" s="153">
        <v>262.2</v>
      </c>
      <c r="I218" s="154"/>
      <c r="L218" s="150"/>
      <c r="M218" s="155"/>
      <c r="T218" s="156"/>
      <c r="AT218" s="151" t="s">
        <v>258</v>
      </c>
      <c r="AU218" s="151" t="s">
        <v>81</v>
      </c>
      <c r="AV218" s="12" t="s">
        <v>81</v>
      </c>
      <c r="AW218" s="12" t="s">
        <v>32</v>
      </c>
      <c r="AX218" s="12" t="s">
        <v>71</v>
      </c>
      <c r="AY218" s="151" t="s">
        <v>134</v>
      </c>
    </row>
    <row r="219" spans="2:65" s="12" customFormat="1">
      <c r="B219" s="150"/>
      <c r="D219" s="145" t="s">
        <v>258</v>
      </c>
      <c r="E219" s="151" t="s">
        <v>3</v>
      </c>
      <c r="F219" s="152" t="s">
        <v>943</v>
      </c>
      <c r="H219" s="153">
        <v>315.60000000000002</v>
      </c>
      <c r="I219" s="154"/>
      <c r="L219" s="150"/>
      <c r="M219" s="155"/>
      <c r="T219" s="156"/>
      <c r="AT219" s="151" t="s">
        <v>258</v>
      </c>
      <c r="AU219" s="151" t="s">
        <v>81</v>
      </c>
      <c r="AV219" s="12" t="s">
        <v>81</v>
      </c>
      <c r="AW219" s="12" t="s">
        <v>32</v>
      </c>
      <c r="AX219" s="12" t="s">
        <v>71</v>
      </c>
      <c r="AY219" s="151" t="s">
        <v>134</v>
      </c>
    </row>
    <row r="220" spans="2:65" s="14" customFormat="1">
      <c r="B220" s="177"/>
      <c r="D220" s="145" t="s">
        <v>258</v>
      </c>
      <c r="E220" s="178" t="s">
        <v>3</v>
      </c>
      <c r="F220" s="179" t="s">
        <v>878</v>
      </c>
      <c r="H220" s="180">
        <v>1029.3</v>
      </c>
      <c r="I220" s="181"/>
      <c r="L220" s="177"/>
      <c r="M220" s="182"/>
      <c r="T220" s="183"/>
      <c r="AT220" s="178" t="s">
        <v>258</v>
      </c>
      <c r="AU220" s="178" t="s">
        <v>81</v>
      </c>
      <c r="AV220" s="14" t="s">
        <v>150</v>
      </c>
      <c r="AW220" s="14" t="s">
        <v>32</v>
      </c>
      <c r="AX220" s="14" t="s">
        <v>71</v>
      </c>
      <c r="AY220" s="178" t="s">
        <v>134</v>
      </c>
    </row>
    <row r="221" spans="2:65" s="12" customFormat="1">
      <c r="B221" s="150"/>
      <c r="D221" s="145" t="s">
        <v>258</v>
      </c>
      <c r="E221" s="151" t="s">
        <v>3</v>
      </c>
      <c r="F221" s="152" t="s">
        <v>947</v>
      </c>
      <c r="H221" s="153">
        <v>4.9409999999999998</v>
      </c>
      <c r="I221" s="154"/>
      <c r="L221" s="150"/>
      <c r="M221" s="155"/>
      <c r="T221" s="156"/>
      <c r="AT221" s="151" t="s">
        <v>258</v>
      </c>
      <c r="AU221" s="151" t="s">
        <v>81</v>
      </c>
      <c r="AV221" s="12" t="s">
        <v>81</v>
      </c>
      <c r="AW221" s="12" t="s">
        <v>32</v>
      </c>
      <c r="AX221" s="12" t="s">
        <v>79</v>
      </c>
      <c r="AY221" s="151" t="s">
        <v>134</v>
      </c>
    </row>
    <row r="222" spans="2:65" s="1" customFormat="1" ht="24.2" customHeight="1">
      <c r="B222" s="127"/>
      <c r="C222" s="128" t="s">
        <v>737</v>
      </c>
      <c r="D222" s="128" t="s">
        <v>137</v>
      </c>
      <c r="E222" s="129" t="s">
        <v>948</v>
      </c>
      <c r="F222" s="130" t="s">
        <v>949</v>
      </c>
      <c r="G222" s="131" t="s">
        <v>313</v>
      </c>
      <c r="H222" s="132">
        <v>2.1739999999999999</v>
      </c>
      <c r="I222" s="133"/>
      <c r="J222" s="134">
        <f>ROUND(I222*H222,2)</f>
        <v>0</v>
      </c>
      <c r="K222" s="130" t="s">
        <v>141</v>
      </c>
      <c r="L222" s="32"/>
      <c r="M222" s="135" t="s">
        <v>3</v>
      </c>
      <c r="N222" s="136" t="s">
        <v>42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226</v>
      </c>
      <c r="AT222" s="139" t="s">
        <v>137</v>
      </c>
      <c r="AU222" s="139" t="s">
        <v>81</v>
      </c>
      <c r="AY222" s="17" t="s">
        <v>134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79</v>
      </c>
      <c r="BK222" s="140">
        <f>ROUND(I222*H222,2)</f>
        <v>0</v>
      </c>
      <c r="BL222" s="17" t="s">
        <v>226</v>
      </c>
      <c r="BM222" s="139" t="s">
        <v>950</v>
      </c>
    </row>
    <row r="223" spans="2:65" s="1" customFormat="1">
      <c r="B223" s="32"/>
      <c r="D223" s="141" t="s">
        <v>144</v>
      </c>
      <c r="F223" s="142" t="s">
        <v>951</v>
      </c>
      <c r="I223" s="143"/>
      <c r="L223" s="32"/>
      <c r="M223" s="144"/>
      <c r="T223" s="53"/>
      <c r="AT223" s="17" t="s">
        <v>144</v>
      </c>
      <c r="AU223" s="17" t="s">
        <v>81</v>
      </c>
    </row>
    <row r="224" spans="2:65" s="11" customFormat="1" ht="22.9" customHeight="1">
      <c r="B224" s="115"/>
      <c r="D224" s="116" t="s">
        <v>70</v>
      </c>
      <c r="E224" s="125" t="s">
        <v>464</v>
      </c>
      <c r="F224" s="125" t="s">
        <v>465</v>
      </c>
      <c r="I224" s="118"/>
      <c r="J224" s="126">
        <f>BK224</f>
        <v>0</v>
      </c>
      <c r="L224" s="115"/>
      <c r="M224" s="120"/>
      <c r="P224" s="121">
        <f>SUM(P225:P274)</f>
        <v>0</v>
      </c>
      <c r="R224" s="121">
        <f>SUM(R225:R274)</f>
        <v>8.823396E-2</v>
      </c>
      <c r="T224" s="122">
        <f>SUM(T225:T274)</f>
        <v>0</v>
      </c>
      <c r="AR224" s="116" t="s">
        <v>81</v>
      </c>
      <c r="AT224" s="123" t="s">
        <v>70</v>
      </c>
      <c r="AU224" s="123" t="s">
        <v>79</v>
      </c>
      <c r="AY224" s="116" t="s">
        <v>134</v>
      </c>
      <c r="BK224" s="124">
        <f>SUM(BK225:BK274)</f>
        <v>0</v>
      </c>
    </row>
    <row r="225" spans="2:65" s="1" customFormat="1" ht="16.5" customHeight="1">
      <c r="B225" s="127"/>
      <c r="C225" s="128" t="s">
        <v>741</v>
      </c>
      <c r="D225" s="128" t="s">
        <v>137</v>
      </c>
      <c r="E225" s="129" t="s">
        <v>952</v>
      </c>
      <c r="F225" s="130" t="s">
        <v>953</v>
      </c>
      <c r="G225" s="131" t="s">
        <v>255</v>
      </c>
      <c r="H225" s="132">
        <v>329.37599999999998</v>
      </c>
      <c r="I225" s="133"/>
      <c r="J225" s="134">
        <f>ROUND(I225*H225,2)</f>
        <v>0</v>
      </c>
      <c r="K225" s="130" t="s">
        <v>141</v>
      </c>
      <c r="L225" s="32"/>
      <c r="M225" s="135" t="s">
        <v>3</v>
      </c>
      <c r="N225" s="136" t="s">
        <v>42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226</v>
      </c>
      <c r="AT225" s="139" t="s">
        <v>137</v>
      </c>
      <c r="AU225" s="139" t="s">
        <v>81</v>
      </c>
      <c r="AY225" s="17" t="s">
        <v>134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79</v>
      </c>
      <c r="BK225" s="140">
        <f>ROUND(I225*H225,2)</f>
        <v>0</v>
      </c>
      <c r="BL225" s="17" t="s">
        <v>226</v>
      </c>
      <c r="BM225" s="139" t="s">
        <v>954</v>
      </c>
    </row>
    <row r="226" spans="2:65" s="1" customFormat="1">
      <c r="B226" s="32"/>
      <c r="D226" s="141" t="s">
        <v>144</v>
      </c>
      <c r="F226" s="142" t="s">
        <v>955</v>
      </c>
      <c r="I226" s="143"/>
      <c r="L226" s="32"/>
      <c r="M226" s="144"/>
      <c r="T226" s="53"/>
      <c r="AT226" s="17" t="s">
        <v>144</v>
      </c>
      <c r="AU226" s="17" t="s">
        <v>81</v>
      </c>
    </row>
    <row r="227" spans="2:65" s="12" customFormat="1">
      <c r="B227" s="150"/>
      <c r="D227" s="145" t="s">
        <v>258</v>
      </c>
      <c r="E227" s="151" t="s">
        <v>3</v>
      </c>
      <c r="F227" s="152" t="s">
        <v>941</v>
      </c>
      <c r="H227" s="153">
        <v>451.5</v>
      </c>
      <c r="I227" s="154"/>
      <c r="L227" s="150"/>
      <c r="M227" s="155"/>
      <c r="T227" s="156"/>
      <c r="AT227" s="151" t="s">
        <v>258</v>
      </c>
      <c r="AU227" s="151" t="s">
        <v>81</v>
      </c>
      <c r="AV227" s="12" t="s">
        <v>81</v>
      </c>
      <c r="AW227" s="12" t="s">
        <v>32</v>
      </c>
      <c r="AX227" s="12" t="s">
        <v>71</v>
      </c>
      <c r="AY227" s="151" t="s">
        <v>134</v>
      </c>
    </row>
    <row r="228" spans="2:65" s="12" customFormat="1">
      <c r="B228" s="150"/>
      <c r="D228" s="145" t="s">
        <v>258</v>
      </c>
      <c r="E228" s="151" t="s">
        <v>3</v>
      </c>
      <c r="F228" s="152" t="s">
        <v>942</v>
      </c>
      <c r="H228" s="153">
        <v>262.2</v>
      </c>
      <c r="I228" s="154"/>
      <c r="L228" s="150"/>
      <c r="M228" s="155"/>
      <c r="T228" s="156"/>
      <c r="AT228" s="151" t="s">
        <v>258</v>
      </c>
      <c r="AU228" s="151" t="s">
        <v>81</v>
      </c>
      <c r="AV228" s="12" t="s">
        <v>81</v>
      </c>
      <c r="AW228" s="12" t="s">
        <v>32</v>
      </c>
      <c r="AX228" s="12" t="s">
        <v>71</v>
      </c>
      <c r="AY228" s="151" t="s">
        <v>134</v>
      </c>
    </row>
    <row r="229" spans="2:65" s="12" customFormat="1">
      <c r="B229" s="150"/>
      <c r="D229" s="145" t="s">
        <v>258</v>
      </c>
      <c r="E229" s="151" t="s">
        <v>3</v>
      </c>
      <c r="F229" s="152" t="s">
        <v>943</v>
      </c>
      <c r="H229" s="153">
        <v>315.60000000000002</v>
      </c>
      <c r="I229" s="154"/>
      <c r="L229" s="150"/>
      <c r="M229" s="155"/>
      <c r="T229" s="156"/>
      <c r="AT229" s="151" t="s">
        <v>258</v>
      </c>
      <c r="AU229" s="151" t="s">
        <v>81</v>
      </c>
      <c r="AV229" s="12" t="s">
        <v>81</v>
      </c>
      <c r="AW229" s="12" t="s">
        <v>32</v>
      </c>
      <c r="AX229" s="12" t="s">
        <v>71</v>
      </c>
      <c r="AY229" s="151" t="s">
        <v>134</v>
      </c>
    </row>
    <row r="230" spans="2:65" s="14" customFormat="1">
      <c r="B230" s="177"/>
      <c r="D230" s="145" t="s">
        <v>258</v>
      </c>
      <c r="E230" s="178" t="s">
        <v>3</v>
      </c>
      <c r="F230" s="179" t="s">
        <v>878</v>
      </c>
      <c r="H230" s="180">
        <v>1029.3</v>
      </c>
      <c r="I230" s="181"/>
      <c r="L230" s="177"/>
      <c r="M230" s="182"/>
      <c r="T230" s="183"/>
      <c r="AT230" s="178" t="s">
        <v>258</v>
      </c>
      <c r="AU230" s="178" t="s">
        <v>81</v>
      </c>
      <c r="AV230" s="14" t="s">
        <v>150</v>
      </c>
      <c r="AW230" s="14" t="s">
        <v>32</v>
      </c>
      <c r="AX230" s="14" t="s">
        <v>71</v>
      </c>
      <c r="AY230" s="178" t="s">
        <v>134</v>
      </c>
    </row>
    <row r="231" spans="2:65" s="12" customFormat="1">
      <c r="B231" s="150"/>
      <c r="D231" s="145" t="s">
        <v>258</v>
      </c>
      <c r="E231" s="151" t="s">
        <v>3</v>
      </c>
      <c r="F231" s="152" t="s">
        <v>956</v>
      </c>
      <c r="H231" s="153">
        <v>329.37599999999998</v>
      </c>
      <c r="I231" s="154"/>
      <c r="L231" s="150"/>
      <c r="M231" s="155"/>
      <c r="T231" s="156"/>
      <c r="AT231" s="151" t="s">
        <v>258</v>
      </c>
      <c r="AU231" s="151" t="s">
        <v>81</v>
      </c>
      <c r="AV231" s="12" t="s">
        <v>81</v>
      </c>
      <c r="AW231" s="12" t="s">
        <v>32</v>
      </c>
      <c r="AX231" s="12" t="s">
        <v>79</v>
      </c>
      <c r="AY231" s="151" t="s">
        <v>134</v>
      </c>
    </row>
    <row r="232" spans="2:65" s="1" customFormat="1" ht="16.5" customHeight="1">
      <c r="B232" s="127"/>
      <c r="C232" s="128" t="s">
        <v>746</v>
      </c>
      <c r="D232" s="128" t="s">
        <v>137</v>
      </c>
      <c r="E232" s="129" t="s">
        <v>957</v>
      </c>
      <c r="F232" s="130" t="s">
        <v>958</v>
      </c>
      <c r="G232" s="131" t="s">
        <v>255</v>
      </c>
      <c r="H232" s="132">
        <v>329.37599999999998</v>
      </c>
      <c r="I232" s="133"/>
      <c r="J232" s="134">
        <f>ROUND(I232*H232,2)</f>
        <v>0</v>
      </c>
      <c r="K232" s="130" t="s">
        <v>141</v>
      </c>
      <c r="L232" s="32"/>
      <c r="M232" s="135" t="s">
        <v>3</v>
      </c>
      <c r="N232" s="136" t="s">
        <v>42</v>
      </c>
      <c r="P232" s="137">
        <f>O232*H232</f>
        <v>0</v>
      </c>
      <c r="Q232" s="137">
        <v>1.7000000000000001E-4</v>
      </c>
      <c r="R232" s="137">
        <f>Q232*H232</f>
        <v>5.5993920000000003E-2</v>
      </c>
      <c r="S232" s="137">
        <v>0</v>
      </c>
      <c r="T232" s="138">
        <f>S232*H232</f>
        <v>0</v>
      </c>
      <c r="AR232" s="139" t="s">
        <v>226</v>
      </c>
      <c r="AT232" s="139" t="s">
        <v>137</v>
      </c>
      <c r="AU232" s="139" t="s">
        <v>81</v>
      </c>
      <c r="AY232" s="17" t="s">
        <v>134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79</v>
      </c>
      <c r="BK232" s="140">
        <f>ROUND(I232*H232,2)</f>
        <v>0</v>
      </c>
      <c r="BL232" s="17" t="s">
        <v>226</v>
      </c>
      <c r="BM232" s="139" t="s">
        <v>959</v>
      </c>
    </row>
    <row r="233" spans="2:65" s="1" customFormat="1">
      <c r="B233" s="32"/>
      <c r="D233" s="141" t="s">
        <v>144</v>
      </c>
      <c r="F233" s="142" t="s">
        <v>960</v>
      </c>
      <c r="I233" s="143"/>
      <c r="L233" s="32"/>
      <c r="M233" s="144"/>
      <c r="T233" s="53"/>
      <c r="AT233" s="17" t="s">
        <v>144</v>
      </c>
      <c r="AU233" s="17" t="s">
        <v>81</v>
      </c>
    </row>
    <row r="234" spans="2:65" s="12" customFormat="1">
      <c r="B234" s="150"/>
      <c r="D234" s="145" t="s">
        <v>258</v>
      </c>
      <c r="E234" s="151" t="s">
        <v>3</v>
      </c>
      <c r="F234" s="152" t="s">
        <v>941</v>
      </c>
      <c r="H234" s="153">
        <v>451.5</v>
      </c>
      <c r="I234" s="154"/>
      <c r="L234" s="150"/>
      <c r="M234" s="155"/>
      <c r="T234" s="156"/>
      <c r="AT234" s="151" t="s">
        <v>258</v>
      </c>
      <c r="AU234" s="151" t="s">
        <v>81</v>
      </c>
      <c r="AV234" s="12" t="s">
        <v>81</v>
      </c>
      <c r="AW234" s="12" t="s">
        <v>32</v>
      </c>
      <c r="AX234" s="12" t="s">
        <v>71</v>
      </c>
      <c r="AY234" s="151" t="s">
        <v>134</v>
      </c>
    </row>
    <row r="235" spans="2:65" s="12" customFormat="1">
      <c r="B235" s="150"/>
      <c r="D235" s="145" t="s">
        <v>258</v>
      </c>
      <c r="E235" s="151" t="s">
        <v>3</v>
      </c>
      <c r="F235" s="152" t="s">
        <v>942</v>
      </c>
      <c r="H235" s="153">
        <v>262.2</v>
      </c>
      <c r="I235" s="154"/>
      <c r="L235" s="150"/>
      <c r="M235" s="155"/>
      <c r="T235" s="156"/>
      <c r="AT235" s="151" t="s">
        <v>258</v>
      </c>
      <c r="AU235" s="151" t="s">
        <v>81</v>
      </c>
      <c r="AV235" s="12" t="s">
        <v>81</v>
      </c>
      <c r="AW235" s="12" t="s">
        <v>32</v>
      </c>
      <c r="AX235" s="12" t="s">
        <v>71</v>
      </c>
      <c r="AY235" s="151" t="s">
        <v>134</v>
      </c>
    </row>
    <row r="236" spans="2:65" s="12" customFormat="1">
      <c r="B236" s="150"/>
      <c r="D236" s="145" t="s">
        <v>258</v>
      </c>
      <c r="E236" s="151" t="s">
        <v>3</v>
      </c>
      <c r="F236" s="152" t="s">
        <v>943</v>
      </c>
      <c r="H236" s="153">
        <v>315.60000000000002</v>
      </c>
      <c r="I236" s="154"/>
      <c r="L236" s="150"/>
      <c r="M236" s="155"/>
      <c r="T236" s="156"/>
      <c r="AT236" s="151" t="s">
        <v>258</v>
      </c>
      <c r="AU236" s="151" t="s">
        <v>81</v>
      </c>
      <c r="AV236" s="12" t="s">
        <v>81</v>
      </c>
      <c r="AW236" s="12" t="s">
        <v>32</v>
      </c>
      <c r="AX236" s="12" t="s">
        <v>71</v>
      </c>
      <c r="AY236" s="151" t="s">
        <v>134</v>
      </c>
    </row>
    <row r="237" spans="2:65" s="14" customFormat="1">
      <c r="B237" s="177"/>
      <c r="D237" s="145" t="s">
        <v>258</v>
      </c>
      <c r="E237" s="178" t="s">
        <v>3</v>
      </c>
      <c r="F237" s="179" t="s">
        <v>878</v>
      </c>
      <c r="H237" s="180">
        <v>1029.3</v>
      </c>
      <c r="I237" s="181"/>
      <c r="L237" s="177"/>
      <c r="M237" s="182"/>
      <c r="T237" s="183"/>
      <c r="AT237" s="178" t="s">
        <v>258</v>
      </c>
      <c r="AU237" s="178" t="s">
        <v>81</v>
      </c>
      <c r="AV237" s="14" t="s">
        <v>150</v>
      </c>
      <c r="AW237" s="14" t="s">
        <v>32</v>
      </c>
      <c r="AX237" s="14" t="s">
        <v>71</v>
      </c>
      <c r="AY237" s="178" t="s">
        <v>134</v>
      </c>
    </row>
    <row r="238" spans="2:65" s="12" customFormat="1">
      <c r="B238" s="150"/>
      <c r="D238" s="145" t="s">
        <v>258</v>
      </c>
      <c r="E238" s="151" t="s">
        <v>3</v>
      </c>
      <c r="F238" s="152" t="s">
        <v>956</v>
      </c>
      <c r="H238" s="153">
        <v>329.37599999999998</v>
      </c>
      <c r="I238" s="154"/>
      <c r="L238" s="150"/>
      <c r="M238" s="155"/>
      <c r="T238" s="156"/>
      <c r="AT238" s="151" t="s">
        <v>258</v>
      </c>
      <c r="AU238" s="151" t="s">
        <v>81</v>
      </c>
      <c r="AV238" s="12" t="s">
        <v>81</v>
      </c>
      <c r="AW238" s="12" t="s">
        <v>32</v>
      </c>
      <c r="AX238" s="12" t="s">
        <v>79</v>
      </c>
      <c r="AY238" s="151" t="s">
        <v>134</v>
      </c>
    </row>
    <row r="239" spans="2:65" s="1" customFormat="1" ht="24.2" customHeight="1">
      <c r="B239" s="127"/>
      <c r="C239" s="128" t="s">
        <v>752</v>
      </c>
      <c r="D239" s="128" t="s">
        <v>137</v>
      </c>
      <c r="E239" s="129" t="s">
        <v>961</v>
      </c>
      <c r="F239" s="130" t="s">
        <v>962</v>
      </c>
      <c r="G239" s="131" t="s">
        <v>255</v>
      </c>
      <c r="H239" s="132">
        <v>76.762</v>
      </c>
      <c r="I239" s="133"/>
      <c r="J239" s="134">
        <f>ROUND(I239*H239,2)</f>
        <v>0</v>
      </c>
      <c r="K239" s="130" t="s">
        <v>141</v>
      </c>
      <c r="L239" s="32"/>
      <c r="M239" s="135" t="s">
        <v>3</v>
      </c>
      <c r="N239" s="136" t="s">
        <v>42</v>
      </c>
      <c r="P239" s="137">
        <f>O239*H239</f>
        <v>0</v>
      </c>
      <c r="Q239" s="137">
        <v>8.0000000000000007E-5</v>
      </c>
      <c r="R239" s="137">
        <f>Q239*H239</f>
        <v>6.1409600000000009E-3</v>
      </c>
      <c r="S239" s="137">
        <v>0</v>
      </c>
      <c r="T239" s="138">
        <f>S239*H239</f>
        <v>0</v>
      </c>
      <c r="AR239" s="139" t="s">
        <v>226</v>
      </c>
      <c r="AT239" s="139" t="s">
        <v>137</v>
      </c>
      <c r="AU239" s="139" t="s">
        <v>81</v>
      </c>
      <c r="AY239" s="17" t="s">
        <v>134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79</v>
      </c>
      <c r="BK239" s="140">
        <f>ROUND(I239*H239,2)</f>
        <v>0</v>
      </c>
      <c r="BL239" s="17" t="s">
        <v>226</v>
      </c>
      <c r="BM239" s="139" t="s">
        <v>963</v>
      </c>
    </row>
    <row r="240" spans="2:65" s="1" customFormat="1">
      <c r="B240" s="32"/>
      <c r="D240" s="141" t="s">
        <v>144</v>
      </c>
      <c r="F240" s="142" t="s">
        <v>964</v>
      </c>
      <c r="I240" s="143"/>
      <c r="L240" s="32"/>
      <c r="M240" s="144"/>
      <c r="T240" s="53"/>
      <c r="AT240" s="17" t="s">
        <v>144</v>
      </c>
      <c r="AU240" s="17" t="s">
        <v>81</v>
      </c>
    </row>
    <row r="241" spans="2:65" s="12" customFormat="1">
      <c r="B241" s="150"/>
      <c r="D241" s="145" t="s">
        <v>258</v>
      </c>
      <c r="E241" s="151" t="s">
        <v>3</v>
      </c>
      <c r="F241" s="152" t="s">
        <v>470</v>
      </c>
      <c r="H241" s="153">
        <v>24.96</v>
      </c>
      <c r="I241" s="154"/>
      <c r="L241" s="150"/>
      <c r="M241" s="155"/>
      <c r="T241" s="156"/>
      <c r="AT241" s="151" t="s">
        <v>258</v>
      </c>
      <c r="AU241" s="151" t="s">
        <v>81</v>
      </c>
      <c r="AV241" s="12" t="s">
        <v>81</v>
      </c>
      <c r="AW241" s="12" t="s">
        <v>32</v>
      </c>
      <c r="AX241" s="12" t="s">
        <v>71</v>
      </c>
      <c r="AY241" s="151" t="s">
        <v>134</v>
      </c>
    </row>
    <row r="242" spans="2:65" s="12" customFormat="1">
      <c r="B242" s="150"/>
      <c r="D242" s="145" t="s">
        <v>258</v>
      </c>
      <c r="E242" s="151" t="s">
        <v>3</v>
      </c>
      <c r="F242" s="152" t="s">
        <v>965</v>
      </c>
      <c r="H242" s="153">
        <v>3.456</v>
      </c>
      <c r="I242" s="154"/>
      <c r="L242" s="150"/>
      <c r="M242" s="155"/>
      <c r="T242" s="156"/>
      <c r="AT242" s="151" t="s">
        <v>258</v>
      </c>
      <c r="AU242" s="151" t="s">
        <v>81</v>
      </c>
      <c r="AV242" s="12" t="s">
        <v>81</v>
      </c>
      <c r="AW242" s="12" t="s">
        <v>32</v>
      </c>
      <c r="AX242" s="12" t="s">
        <v>71</v>
      </c>
      <c r="AY242" s="151" t="s">
        <v>134</v>
      </c>
    </row>
    <row r="243" spans="2:65" s="12" customFormat="1">
      <c r="B243" s="150"/>
      <c r="D243" s="145" t="s">
        <v>258</v>
      </c>
      <c r="E243" s="151" t="s">
        <v>3</v>
      </c>
      <c r="F243" s="152" t="s">
        <v>966</v>
      </c>
      <c r="H243" s="153">
        <v>6.1920000000000002</v>
      </c>
      <c r="I243" s="154"/>
      <c r="L243" s="150"/>
      <c r="M243" s="155"/>
      <c r="T243" s="156"/>
      <c r="AT243" s="151" t="s">
        <v>258</v>
      </c>
      <c r="AU243" s="151" t="s">
        <v>81</v>
      </c>
      <c r="AV243" s="12" t="s">
        <v>81</v>
      </c>
      <c r="AW243" s="12" t="s">
        <v>32</v>
      </c>
      <c r="AX243" s="12" t="s">
        <v>71</v>
      </c>
      <c r="AY243" s="151" t="s">
        <v>134</v>
      </c>
    </row>
    <row r="244" spans="2:65" s="12" customFormat="1">
      <c r="B244" s="150"/>
      <c r="D244" s="145" t="s">
        <v>258</v>
      </c>
      <c r="E244" s="151" t="s">
        <v>3</v>
      </c>
      <c r="F244" s="152" t="s">
        <v>967</v>
      </c>
      <c r="H244" s="153">
        <v>1.488</v>
      </c>
      <c r="I244" s="154"/>
      <c r="L244" s="150"/>
      <c r="M244" s="155"/>
      <c r="T244" s="156"/>
      <c r="AT244" s="151" t="s">
        <v>258</v>
      </c>
      <c r="AU244" s="151" t="s">
        <v>81</v>
      </c>
      <c r="AV244" s="12" t="s">
        <v>81</v>
      </c>
      <c r="AW244" s="12" t="s">
        <v>32</v>
      </c>
      <c r="AX244" s="12" t="s">
        <v>71</v>
      </c>
      <c r="AY244" s="151" t="s">
        <v>134</v>
      </c>
    </row>
    <row r="245" spans="2:65" s="12" customFormat="1">
      <c r="B245" s="150"/>
      <c r="D245" s="145" t="s">
        <v>258</v>
      </c>
      <c r="E245" s="151" t="s">
        <v>3</v>
      </c>
      <c r="F245" s="152" t="s">
        <v>470</v>
      </c>
      <c r="H245" s="153">
        <v>24.96</v>
      </c>
      <c r="I245" s="154"/>
      <c r="L245" s="150"/>
      <c r="M245" s="155"/>
      <c r="T245" s="156"/>
      <c r="AT245" s="151" t="s">
        <v>258</v>
      </c>
      <c r="AU245" s="151" t="s">
        <v>81</v>
      </c>
      <c r="AV245" s="12" t="s">
        <v>81</v>
      </c>
      <c r="AW245" s="12" t="s">
        <v>32</v>
      </c>
      <c r="AX245" s="12" t="s">
        <v>71</v>
      </c>
      <c r="AY245" s="151" t="s">
        <v>134</v>
      </c>
    </row>
    <row r="246" spans="2:65" s="12" customFormat="1">
      <c r="B246" s="150"/>
      <c r="D246" s="145" t="s">
        <v>258</v>
      </c>
      <c r="E246" s="151" t="s">
        <v>3</v>
      </c>
      <c r="F246" s="152" t="s">
        <v>968</v>
      </c>
      <c r="H246" s="153">
        <v>15.706</v>
      </c>
      <c r="I246" s="154"/>
      <c r="L246" s="150"/>
      <c r="M246" s="155"/>
      <c r="T246" s="156"/>
      <c r="AT246" s="151" t="s">
        <v>258</v>
      </c>
      <c r="AU246" s="151" t="s">
        <v>81</v>
      </c>
      <c r="AV246" s="12" t="s">
        <v>81</v>
      </c>
      <c r="AW246" s="12" t="s">
        <v>32</v>
      </c>
      <c r="AX246" s="12" t="s">
        <v>71</v>
      </c>
      <c r="AY246" s="151" t="s">
        <v>134</v>
      </c>
    </row>
    <row r="247" spans="2:65" s="13" customFormat="1">
      <c r="B247" s="157"/>
      <c r="D247" s="145" t="s">
        <v>258</v>
      </c>
      <c r="E247" s="158" t="s">
        <v>3</v>
      </c>
      <c r="F247" s="159" t="s">
        <v>291</v>
      </c>
      <c r="H247" s="160">
        <v>76.762</v>
      </c>
      <c r="I247" s="161"/>
      <c r="L247" s="157"/>
      <c r="M247" s="162"/>
      <c r="T247" s="163"/>
      <c r="AT247" s="158" t="s">
        <v>258</v>
      </c>
      <c r="AU247" s="158" t="s">
        <v>81</v>
      </c>
      <c r="AV247" s="13" t="s">
        <v>157</v>
      </c>
      <c r="AW247" s="13" t="s">
        <v>32</v>
      </c>
      <c r="AX247" s="13" t="s">
        <v>79</v>
      </c>
      <c r="AY247" s="158" t="s">
        <v>134</v>
      </c>
    </row>
    <row r="248" spans="2:65" s="1" customFormat="1" ht="16.5" customHeight="1">
      <c r="B248" s="127"/>
      <c r="C248" s="128" t="s">
        <v>758</v>
      </c>
      <c r="D248" s="128" t="s">
        <v>137</v>
      </c>
      <c r="E248" s="129" t="s">
        <v>969</v>
      </c>
      <c r="F248" s="130" t="s">
        <v>970</v>
      </c>
      <c r="G248" s="131" t="s">
        <v>255</v>
      </c>
      <c r="H248" s="132">
        <v>76.762</v>
      </c>
      <c r="I248" s="133"/>
      <c r="J248" s="134">
        <f>ROUND(I248*H248,2)</f>
        <v>0</v>
      </c>
      <c r="K248" s="130" t="s">
        <v>141</v>
      </c>
      <c r="L248" s="32"/>
      <c r="M248" s="135" t="s">
        <v>3</v>
      </c>
      <c r="N248" s="136" t="s">
        <v>42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226</v>
      </c>
      <c r="AT248" s="139" t="s">
        <v>137</v>
      </c>
      <c r="AU248" s="139" t="s">
        <v>81</v>
      </c>
      <c r="AY248" s="17" t="s">
        <v>134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79</v>
      </c>
      <c r="BK248" s="140">
        <f>ROUND(I248*H248,2)</f>
        <v>0</v>
      </c>
      <c r="BL248" s="17" t="s">
        <v>226</v>
      </c>
      <c r="BM248" s="139" t="s">
        <v>971</v>
      </c>
    </row>
    <row r="249" spans="2:65" s="1" customFormat="1">
      <c r="B249" s="32"/>
      <c r="D249" s="141" t="s">
        <v>144</v>
      </c>
      <c r="F249" s="142" t="s">
        <v>972</v>
      </c>
      <c r="I249" s="143"/>
      <c r="L249" s="32"/>
      <c r="M249" s="144"/>
      <c r="T249" s="53"/>
      <c r="AT249" s="17" t="s">
        <v>144</v>
      </c>
      <c r="AU249" s="17" t="s">
        <v>81</v>
      </c>
    </row>
    <row r="250" spans="2:65" s="12" customFormat="1">
      <c r="B250" s="150"/>
      <c r="D250" s="145" t="s">
        <v>258</v>
      </c>
      <c r="E250" s="151" t="s">
        <v>3</v>
      </c>
      <c r="F250" s="152" t="s">
        <v>470</v>
      </c>
      <c r="H250" s="153">
        <v>24.96</v>
      </c>
      <c r="I250" s="154"/>
      <c r="L250" s="150"/>
      <c r="M250" s="155"/>
      <c r="T250" s="156"/>
      <c r="AT250" s="151" t="s">
        <v>258</v>
      </c>
      <c r="AU250" s="151" t="s">
        <v>81</v>
      </c>
      <c r="AV250" s="12" t="s">
        <v>81</v>
      </c>
      <c r="AW250" s="12" t="s">
        <v>32</v>
      </c>
      <c r="AX250" s="12" t="s">
        <v>71</v>
      </c>
      <c r="AY250" s="151" t="s">
        <v>134</v>
      </c>
    </row>
    <row r="251" spans="2:65" s="12" customFormat="1">
      <c r="B251" s="150"/>
      <c r="D251" s="145" t="s">
        <v>258</v>
      </c>
      <c r="E251" s="151" t="s">
        <v>3</v>
      </c>
      <c r="F251" s="152" t="s">
        <v>965</v>
      </c>
      <c r="H251" s="153">
        <v>3.456</v>
      </c>
      <c r="I251" s="154"/>
      <c r="L251" s="150"/>
      <c r="M251" s="155"/>
      <c r="T251" s="156"/>
      <c r="AT251" s="151" t="s">
        <v>258</v>
      </c>
      <c r="AU251" s="151" t="s">
        <v>81</v>
      </c>
      <c r="AV251" s="12" t="s">
        <v>81</v>
      </c>
      <c r="AW251" s="12" t="s">
        <v>32</v>
      </c>
      <c r="AX251" s="12" t="s">
        <v>71</v>
      </c>
      <c r="AY251" s="151" t="s">
        <v>134</v>
      </c>
    </row>
    <row r="252" spans="2:65" s="12" customFormat="1">
      <c r="B252" s="150"/>
      <c r="D252" s="145" t="s">
        <v>258</v>
      </c>
      <c r="E252" s="151" t="s">
        <v>3</v>
      </c>
      <c r="F252" s="152" t="s">
        <v>966</v>
      </c>
      <c r="H252" s="153">
        <v>6.1920000000000002</v>
      </c>
      <c r="I252" s="154"/>
      <c r="L252" s="150"/>
      <c r="M252" s="155"/>
      <c r="T252" s="156"/>
      <c r="AT252" s="151" t="s">
        <v>258</v>
      </c>
      <c r="AU252" s="151" t="s">
        <v>81</v>
      </c>
      <c r="AV252" s="12" t="s">
        <v>81</v>
      </c>
      <c r="AW252" s="12" t="s">
        <v>32</v>
      </c>
      <c r="AX252" s="12" t="s">
        <v>71</v>
      </c>
      <c r="AY252" s="151" t="s">
        <v>134</v>
      </c>
    </row>
    <row r="253" spans="2:65" s="12" customFormat="1">
      <c r="B253" s="150"/>
      <c r="D253" s="145" t="s">
        <v>258</v>
      </c>
      <c r="E253" s="151" t="s">
        <v>3</v>
      </c>
      <c r="F253" s="152" t="s">
        <v>967</v>
      </c>
      <c r="H253" s="153">
        <v>1.488</v>
      </c>
      <c r="I253" s="154"/>
      <c r="L253" s="150"/>
      <c r="M253" s="155"/>
      <c r="T253" s="156"/>
      <c r="AT253" s="151" t="s">
        <v>258</v>
      </c>
      <c r="AU253" s="151" t="s">
        <v>81</v>
      </c>
      <c r="AV253" s="12" t="s">
        <v>81</v>
      </c>
      <c r="AW253" s="12" t="s">
        <v>32</v>
      </c>
      <c r="AX253" s="12" t="s">
        <v>71</v>
      </c>
      <c r="AY253" s="151" t="s">
        <v>134</v>
      </c>
    </row>
    <row r="254" spans="2:65" s="12" customFormat="1">
      <c r="B254" s="150"/>
      <c r="D254" s="145" t="s">
        <v>258</v>
      </c>
      <c r="E254" s="151" t="s">
        <v>3</v>
      </c>
      <c r="F254" s="152" t="s">
        <v>470</v>
      </c>
      <c r="H254" s="153">
        <v>24.96</v>
      </c>
      <c r="I254" s="154"/>
      <c r="L254" s="150"/>
      <c r="M254" s="155"/>
      <c r="T254" s="156"/>
      <c r="AT254" s="151" t="s">
        <v>258</v>
      </c>
      <c r="AU254" s="151" t="s">
        <v>81</v>
      </c>
      <c r="AV254" s="12" t="s">
        <v>81</v>
      </c>
      <c r="AW254" s="12" t="s">
        <v>32</v>
      </c>
      <c r="AX254" s="12" t="s">
        <v>71</v>
      </c>
      <c r="AY254" s="151" t="s">
        <v>134</v>
      </c>
    </row>
    <row r="255" spans="2:65" s="12" customFormat="1">
      <c r="B255" s="150"/>
      <c r="D255" s="145" t="s">
        <v>258</v>
      </c>
      <c r="E255" s="151" t="s">
        <v>3</v>
      </c>
      <c r="F255" s="152" t="s">
        <v>968</v>
      </c>
      <c r="H255" s="153">
        <v>15.706</v>
      </c>
      <c r="I255" s="154"/>
      <c r="L255" s="150"/>
      <c r="M255" s="155"/>
      <c r="T255" s="156"/>
      <c r="AT255" s="151" t="s">
        <v>258</v>
      </c>
      <c r="AU255" s="151" t="s">
        <v>81</v>
      </c>
      <c r="AV255" s="12" t="s">
        <v>81</v>
      </c>
      <c r="AW255" s="12" t="s">
        <v>32</v>
      </c>
      <c r="AX255" s="12" t="s">
        <v>71</v>
      </c>
      <c r="AY255" s="151" t="s">
        <v>134</v>
      </c>
    </row>
    <row r="256" spans="2:65" s="13" customFormat="1">
      <c r="B256" s="157"/>
      <c r="D256" s="145" t="s">
        <v>258</v>
      </c>
      <c r="E256" s="158" t="s">
        <v>3</v>
      </c>
      <c r="F256" s="159" t="s">
        <v>291</v>
      </c>
      <c r="H256" s="160">
        <v>76.762</v>
      </c>
      <c r="I256" s="161"/>
      <c r="L256" s="157"/>
      <c r="M256" s="162"/>
      <c r="T256" s="163"/>
      <c r="AT256" s="158" t="s">
        <v>258</v>
      </c>
      <c r="AU256" s="158" t="s">
        <v>81</v>
      </c>
      <c r="AV256" s="13" t="s">
        <v>157</v>
      </c>
      <c r="AW256" s="13" t="s">
        <v>32</v>
      </c>
      <c r="AX256" s="13" t="s">
        <v>79</v>
      </c>
      <c r="AY256" s="158" t="s">
        <v>134</v>
      </c>
    </row>
    <row r="257" spans="2:65" s="1" customFormat="1" ht="16.5" customHeight="1">
      <c r="B257" s="127"/>
      <c r="C257" s="128" t="s">
        <v>762</v>
      </c>
      <c r="D257" s="128" t="s">
        <v>137</v>
      </c>
      <c r="E257" s="129" t="s">
        <v>973</v>
      </c>
      <c r="F257" s="130" t="s">
        <v>974</v>
      </c>
      <c r="G257" s="131" t="s">
        <v>255</v>
      </c>
      <c r="H257" s="132">
        <v>76.762</v>
      </c>
      <c r="I257" s="133"/>
      <c r="J257" s="134">
        <f>ROUND(I257*H257,2)</f>
        <v>0</v>
      </c>
      <c r="K257" s="130" t="s">
        <v>141</v>
      </c>
      <c r="L257" s="32"/>
      <c r="M257" s="135" t="s">
        <v>3</v>
      </c>
      <c r="N257" s="136" t="s">
        <v>42</v>
      </c>
      <c r="P257" s="137">
        <f>O257*H257</f>
        <v>0</v>
      </c>
      <c r="Q257" s="137">
        <v>1.7000000000000001E-4</v>
      </c>
      <c r="R257" s="137">
        <f>Q257*H257</f>
        <v>1.3049540000000002E-2</v>
      </c>
      <c r="S257" s="137">
        <v>0</v>
      </c>
      <c r="T257" s="138">
        <f>S257*H257</f>
        <v>0</v>
      </c>
      <c r="AR257" s="139" t="s">
        <v>226</v>
      </c>
      <c r="AT257" s="139" t="s">
        <v>137</v>
      </c>
      <c r="AU257" s="139" t="s">
        <v>81</v>
      </c>
      <c r="AY257" s="17" t="s">
        <v>134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79</v>
      </c>
      <c r="BK257" s="140">
        <f>ROUND(I257*H257,2)</f>
        <v>0</v>
      </c>
      <c r="BL257" s="17" t="s">
        <v>226</v>
      </c>
      <c r="BM257" s="139" t="s">
        <v>975</v>
      </c>
    </row>
    <row r="258" spans="2:65" s="1" customFormat="1">
      <c r="B258" s="32"/>
      <c r="D258" s="141" t="s">
        <v>144</v>
      </c>
      <c r="F258" s="142" t="s">
        <v>976</v>
      </c>
      <c r="I258" s="143"/>
      <c r="L258" s="32"/>
      <c r="M258" s="144"/>
      <c r="T258" s="53"/>
      <c r="AT258" s="17" t="s">
        <v>144</v>
      </c>
      <c r="AU258" s="17" t="s">
        <v>81</v>
      </c>
    </row>
    <row r="259" spans="2:65" s="12" customFormat="1">
      <c r="B259" s="150"/>
      <c r="D259" s="145" t="s">
        <v>258</v>
      </c>
      <c r="E259" s="151" t="s">
        <v>3</v>
      </c>
      <c r="F259" s="152" t="s">
        <v>470</v>
      </c>
      <c r="H259" s="153">
        <v>24.96</v>
      </c>
      <c r="I259" s="154"/>
      <c r="L259" s="150"/>
      <c r="M259" s="155"/>
      <c r="T259" s="156"/>
      <c r="AT259" s="151" t="s">
        <v>258</v>
      </c>
      <c r="AU259" s="151" t="s">
        <v>81</v>
      </c>
      <c r="AV259" s="12" t="s">
        <v>81</v>
      </c>
      <c r="AW259" s="12" t="s">
        <v>32</v>
      </c>
      <c r="AX259" s="12" t="s">
        <v>71</v>
      </c>
      <c r="AY259" s="151" t="s">
        <v>134</v>
      </c>
    </row>
    <row r="260" spans="2:65" s="12" customFormat="1">
      <c r="B260" s="150"/>
      <c r="D260" s="145" t="s">
        <v>258</v>
      </c>
      <c r="E260" s="151" t="s">
        <v>3</v>
      </c>
      <c r="F260" s="152" t="s">
        <v>965</v>
      </c>
      <c r="H260" s="153">
        <v>3.456</v>
      </c>
      <c r="I260" s="154"/>
      <c r="L260" s="150"/>
      <c r="M260" s="155"/>
      <c r="T260" s="156"/>
      <c r="AT260" s="151" t="s">
        <v>258</v>
      </c>
      <c r="AU260" s="151" t="s">
        <v>81</v>
      </c>
      <c r="AV260" s="12" t="s">
        <v>81</v>
      </c>
      <c r="AW260" s="12" t="s">
        <v>32</v>
      </c>
      <c r="AX260" s="12" t="s">
        <v>71</v>
      </c>
      <c r="AY260" s="151" t="s">
        <v>134</v>
      </c>
    </row>
    <row r="261" spans="2:65" s="12" customFormat="1">
      <c r="B261" s="150"/>
      <c r="D261" s="145" t="s">
        <v>258</v>
      </c>
      <c r="E261" s="151" t="s">
        <v>3</v>
      </c>
      <c r="F261" s="152" t="s">
        <v>966</v>
      </c>
      <c r="H261" s="153">
        <v>6.1920000000000002</v>
      </c>
      <c r="I261" s="154"/>
      <c r="L261" s="150"/>
      <c r="M261" s="155"/>
      <c r="T261" s="156"/>
      <c r="AT261" s="151" t="s">
        <v>258</v>
      </c>
      <c r="AU261" s="151" t="s">
        <v>81</v>
      </c>
      <c r="AV261" s="12" t="s">
        <v>81</v>
      </c>
      <c r="AW261" s="12" t="s">
        <v>32</v>
      </c>
      <c r="AX261" s="12" t="s">
        <v>71</v>
      </c>
      <c r="AY261" s="151" t="s">
        <v>134</v>
      </c>
    </row>
    <row r="262" spans="2:65" s="12" customFormat="1">
      <c r="B262" s="150"/>
      <c r="D262" s="145" t="s">
        <v>258</v>
      </c>
      <c r="E262" s="151" t="s">
        <v>3</v>
      </c>
      <c r="F262" s="152" t="s">
        <v>967</v>
      </c>
      <c r="H262" s="153">
        <v>1.488</v>
      </c>
      <c r="I262" s="154"/>
      <c r="L262" s="150"/>
      <c r="M262" s="155"/>
      <c r="T262" s="156"/>
      <c r="AT262" s="151" t="s">
        <v>258</v>
      </c>
      <c r="AU262" s="151" t="s">
        <v>81</v>
      </c>
      <c r="AV262" s="12" t="s">
        <v>81</v>
      </c>
      <c r="AW262" s="12" t="s">
        <v>32</v>
      </c>
      <c r="AX262" s="12" t="s">
        <v>71</v>
      </c>
      <c r="AY262" s="151" t="s">
        <v>134</v>
      </c>
    </row>
    <row r="263" spans="2:65" s="12" customFormat="1">
      <c r="B263" s="150"/>
      <c r="D263" s="145" t="s">
        <v>258</v>
      </c>
      <c r="E263" s="151" t="s">
        <v>3</v>
      </c>
      <c r="F263" s="152" t="s">
        <v>470</v>
      </c>
      <c r="H263" s="153">
        <v>24.96</v>
      </c>
      <c r="I263" s="154"/>
      <c r="L263" s="150"/>
      <c r="M263" s="155"/>
      <c r="T263" s="156"/>
      <c r="AT263" s="151" t="s">
        <v>258</v>
      </c>
      <c r="AU263" s="151" t="s">
        <v>81</v>
      </c>
      <c r="AV263" s="12" t="s">
        <v>81</v>
      </c>
      <c r="AW263" s="12" t="s">
        <v>32</v>
      </c>
      <c r="AX263" s="12" t="s">
        <v>71</v>
      </c>
      <c r="AY263" s="151" t="s">
        <v>134</v>
      </c>
    </row>
    <row r="264" spans="2:65" s="12" customFormat="1">
      <c r="B264" s="150"/>
      <c r="D264" s="145" t="s">
        <v>258</v>
      </c>
      <c r="E264" s="151" t="s">
        <v>3</v>
      </c>
      <c r="F264" s="152" t="s">
        <v>968</v>
      </c>
      <c r="H264" s="153">
        <v>15.706</v>
      </c>
      <c r="I264" s="154"/>
      <c r="L264" s="150"/>
      <c r="M264" s="155"/>
      <c r="T264" s="156"/>
      <c r="AT264" s="151" t="s">
        <v>258</v>
      </c>
      <c r="AU264" s="151" t="s">
        <v>81</v>
      </c>
      <c r="AV264" s="12" t="s">
        <v>81</v>
      </c>
      <c r="AW264" s="12" t="s">
        <v>32</v>
      </c>
      <c r="AX264" s="12" t="s">
        <v>71</v>
      </c>
      <c r="AY264" s="151" t="s">
        <v>134</v>
      </c>
    </row>
    <row r="265" spans="2:65" s="13" customFormat="1">
      <c r="B265" s="157"/>
      <c r="D265" s="145" t="s">
        <v>258</v>
      </c>
      <c r="E265" s="158" t="s">
        <v>3</v>
      </c>
      <c r="F265" s="159" t="s">
        <v>291</v>
      </c>
      <c r="H265" s="160">
        <v>76.762</v>
      </c>
      <c r="I265" s="161"/>
      <c r="L265" s="157"/>
      <c r="M265" s="162"/>
      <c r="T265" s="163"/>
      <c r="AT265" s="158" t="s">
        <v>258</v>
      </c>
      <c r="AU265" s="158" t="s">
        <v>81</v>
      </c>
      <c r="AV265" s="13" t="s">
        <v>157</v>
      </c>
      <c r="AW265" s="13" t="s">
        <v>32</v>
      </c>
      <c r="AX265" s="13" t="s">
        <v>79</v>
      </c>
      <c r="AY265" s="158" t="s">
        <v>134</v>
      </c>
    </row>
    <row r="266" spans="2:65" s="1" customFormat="1" ht="16.5" customHeight="1">
      <c r="B266" s="127"/>
      <c r="C266" s="128" t="s">
        <v>766</v>
      </c>
      <c r="D266" s="128" t="s">
        <v>137</v>
      </c>
      <c r="E266" s="129" t="s">
        <v>977</v>
      </c>
      <c r="F266" s="130" t="s">
        <v>978</v>
      </c>
      <c r="G266" s="131" t="s">
        <v>255</v>
      </c>
      <c r="H266" s="132">
        <v>76.762</v>
      </c>
      <c r="I266" s="133"/>
      <c r="J266" s="134">
        <f>ROUND(I266*H266,2)</f>
        <v>0</v>
      </c>
      <c r="K266" s="130" t="s">
        <v>141</v>
      </c>
      <c r="L266" s="32"/>
      <c r="M266" s="135" t="s">
        <v>3</v>
      </c>
      <c r="N266" s="136" t="s">
        <v>42</v>
      </c>
      <c r="P266" s="137">
        <f>O266*H266</f>
        <v>0</v>
      </c>
      <c r="Q266" s="137">
        <v>1.7000000000000001E-4</v>
      </c>
      <c r="R266" s="137">
        <f>Q266*H266</f>
        <v>1.3049540000000002E-2</v>
      </c>
      <c r="S266" s="137">
        <v>0</v>
      </c>
      <c r="T266" s="138">
        <f>S266*H266</f>
        <v>0</v>
      </c>
      <c r="AR266" s="139" t="s">
        <v>226</v>
      </c>
      <c r="AT266" s="139" t="s">
        <v>137</v>
      </c>
      <c r="AU266" s="139" t="s">
        <v>81</v>
      </c>
      <c r="AY266" s="17" t="s">
        <v>134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7" t="s">
        <v>79</v>
      </c>
      <c r="BK266" s="140">
        <f>ROUND(I266*H266,2)</f>
        <v>0</v>
      </c>
      <c r="BL266" s="17" t="s">
        <v>226</v>
      </c>
      <c r="BM266" s="139" t="s">
        <v>979</v>
      </c>
    </row>
    <row r="267" spans="2:65" s="1" customFormat="1">
      <c r="B267" s="32"/>
      <c r="D267" s="141" t="s">
        <v>144</v>
      </c>
      <c r="F267" s="142" t="s">
        <v>980</v>
      </c>
      <c r="I267" s="143"/>
      <c r="L267" s="32"/>
      <c r="M267" s="144"/>
      <c r="T267" s="53"/>
      <c r="AT267" s="17" t="s">
        <v>144</v>
      </c>
      <c r="AU267" s="17" t="s">
        <v>81</v>
      </c>
    </row>
    <row r="268" spans="2:65" s="12" customFormat="1">
      <c r="B268" s="150"/>
      <c r="D268" s="145" t="s">
        <v>258</v>
      </c>
      <c r="E268" s="151" t="s">
        <v>3</v>
      </c>
      <c r="F268" s="152" t="s">
        <v>470</v>
      </c>
      <c r="H268" s="153">
        <v>24.96</v>
      </c>
      <c r="I268" s="154"/>
      <c r="L268" s="150"/>
      <c r="M268" s="155"/>
      <c r="T268" s="156"/>
      <c r="AT268" s="151" t="s">
        <v>258</v>
      </c>
      <c r="AU268" s="151" t="s">
        <v>81</v>
      </c>
      <c r="AV268" s="12" t="s">
        <v>81</v>
      </c>
      <c r="AW268" s="12" t="s">
        <v>32</v>
      </c>
      <c r="AX268" s="12" t="s">
        <v>71</v>
      </c>
      <c r="AY268" s="151" t="s">
        <v>134</v>
      </c>
    </row>
    <row r="269" spans="2:65" s="12" customFormat="1">
      <c r="B269" s="150"/>
      <c r="D269" s="145" t="s">
        <v>258</v>
      </c>
      <c r="E269" s="151" t="s">
        <v>3</v>
      </c>
      <c r="F269" s="152" t="s">
        <v>965</v>
      </c>
      <c r="H269" s="153">
        <v>3.456</v>
      </c>
      <c r="I269" s="154"/>
      <c r="L269" s="150"/>
      <c r="M269" s="155"/>
      <c r="T269" s="156"/>
      <c r="AT269" s="151" t="s">
        <v>258</v>
      </c>
      <c r="AU269" s="151" t="s">
        <v>81</v>
      </c>
      <c r="AV269" s="12" t="s">
        <v>81</v>
      </c>
      <c r="AW269" s="12" t="s">
        <v>32</v>
      </c>
      <c r="AX269" s="12" t="s">
        <v>71</v>
      </c>
      <c r="AY269" s="151" t="s">
        <v>134</v>
      </c>
    </row>
    <row r="270" spans="2:65" s="12" customFormat="1">
      <c r="B270" s="150"/>
      <c r="D270" s="145" t="s">
        <v>258</v>
      </c>
      <c r="E270" s="151" t="s">
        <v>3</v>
      </c>
      <c r="F270" s="152" t="s">
        <v>966</v>
      </c>
      <c r="H270" s="153">
        <v>6.1920000000000002</v>
      </c>
      <c r="I270" s="154"/>
      <c r="L270" s="150"/>
      <c r="M270" s="155"/>
      <c r="T270" s="156"/>
      <c r="AT270" s="151" t="s">
        <v>258</v>
      </c>
      <c r="AU270" s="151" t="s">
        <v>81</v>
      </c>
      <c r="AV270" s="12" t="s">
        <v>81</v>
      </c>
      <c r="AW270" s="12" t="s">
        <v>32</v>
      </c>
      <c r="AX270" s="12" t="s">
        <v>71</v>
      </c>
      <c r="AY270" s="151" t="s">
        <v>134</v>
      </c>
    </row>
    <row r="271" spans="2:65" s="12" customFormat="1">
      <c r="B271" s="150"/>
      <c r="D271" s="145" t="s">
        <v>258</v>
      </c>
      <c r="E271" s="151" t="s">
        <v>3</v>
      </c>
      <c r="F271" s="152" t="s">
        <v>967</v>
      </c>
      <c r="H271" s="153">
        <v>1.488</v>
      </c>
      <c r="I271" s="154"/>
      <c r="L271" s="150"/>
      <c r="M271" s="155"/>
      <c r="T271" s="156"/>
      <c r="AT271" s="151" t="s">
        <v>258</v>
      </c>
      <c r="AU271" s="151" t="s">
        <v>81</v>
      </c>
      <c r="AV271" s="12" t="s">
        <v>81</v>
      </c>
      <c r="AW271" s="12" t="s">
        <v>32</v>
      </c>
      <c r="AX271" s="12" t="s">
        <v>71</v>
      </c>
      <c r="AY271" s="151" t="s">
        <v>134</v>
      </c>
    </row>
    <row r="272" spans="2:65" s="12" customFormat="1">
      <c r="B272" s="150"/>
      <c r="D272" s="145" t="s">
        <v>258</v>
      </c>
      <c r="E272" s="151" t="s">
        <v>3</v>
      </c>
      <c r="F272" s="152" t="s">
        <v>470</v>
      </c>
      <c r="H272" s="153">
        <v>24.96</v>
      </c>
      <c r="I272" s="154"/>
      <c r="L272" s="150"/>
      <c r="M272" s="155"/>
      <c r="T272" s="156"/>
      <c r="AT272" s="151" t="s">
        <v>258</v>
      </c>
      <c r="AU272" s="151" t="s">
        <v>81</v>
      </c>
      <c r="AV272" s="12" t="s">
        <v>81</v>
      </c>
      <c r="AW272" s="12" t="s">
        <v>32</v>
      </c>
      <c r="AX272" s="12" t="s">
        <v>71</v>
      </c>
      <c r="AY272" s="151" t="s">
        <v>134</v>
      </c>
    </row>
    <row r="273" spans="2:51" s="12" customFormat="1">
      <c r="B273" s="150"/>
      <c r="D273" s="145" t="s">
        <v>258</v>
      </c>
      <c r="E273" s="151" t="s">
        <v>3</v>
      </c>
      <c r="F273" s="152" t="s">
        <v>968</v>
      </c>
      <c r="H273" s="153">
        <v>15.706</v>
      </c>
      <c r="I273" s="154"/>
      <c r="L273" s="150"/>
      <c r="M273" s="155"/>
      <c r="T273" s="156"/>
      <c r="AT273" s="151" t="s">
        <v>258</v>
      </c>
      <c r="AU273" s="151" t="s">
        <v>81</v>
      </c>
      <c r="AV273" s="12" t="s">
        <v>81</v>
      </c>
      <c r="AW273" s="12" t="s">
        <v>32</v>
      </c>
      <c r="AX273" s="12" t="s">
        <v>71</v>
      </c>
      <c r="AY273" s="151" t="s">
        <v>134</v>
      </c>
    </row>
    <row r="274" spans="2:51" s="13" customFormat="1">
      <c r="B274" s="157"/>
      <c r="D274" s="145" t="s">
        <v>258</v>
      </c>
      <c r="E274" s="158" t="s">
        <v>3</v>
      </c>
      <c r="F274" s="159" t="s">
        <v>291</v>
      </c>
      <c r="H274" s="160">
        <v>76.762</v>
      </c>
      <c r="I274" s="161"/>
      <c r="L274" s="157"/>
      <c r="M274" s="184"/>
      <c r="N274" s="185"/>
      <c r="O274" s="185"/>
      <c r="P274" s="185"/>
      <c r="Q274" s="185"/>
      <c r="R274" s="185"/>
      <c r="S274" s="185"/>
      <c r="T274" s="186"/>
      <c r="AT274" s="158" t="s">
        <v>258</v>
      </c>
      <c r="AU274" s="158" t="s">
        <v>81</v>
      </c>
      <c r="AV274" s="13" t="s">
        <v>157</v>
      </c>
      <c r="AW274" s="13" t="s">
        <v>32</v>
      </c>
      <c r="AX274" s="13" t="s">
        <v>79</v>
      </c>
      <c r="AY274" s="158" t="s">
        <v>134</v>
      </c>
    </row>
    <row r="275" spans="2:51" s="1" customFormat="1" ht="6.95" customHeight="1">
      <c r="B275" s="41"/>
      <c r="C275" s="42"/>
      <c r="D275" s="42"/>
      <c r="E275" s="42"/>
      <c r="F275" s="42"/>
      <c r="G275" s="42"/>
      <c r="H275" s="42"/>
      <c r="I275" s="42"/>
      <c r="J275" s="42"/>
      <c r="K275" s="42"/>
      <c r="L275" s="32"/>
    </row>
  </sheetData>
  <autoFilter ref="C88:K274" xr:uid="{00000000-0009-0000-0000-000007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700-000000000000}"/>
    <hyperlink ref="F96" r:id="rId2" xr:uid="{00000000-0004-0000-0700-000001000000}"/>
    <hyperlink ref="F99" r:id="rId3" xr:uid="{00000000-0004-0000-0700-000002000000}"/>
    <hyperlink ref="F103" r:id="rId4" xr:uid="{00000000-0004-0000-0700-000003000000}"/>
    <hyperlink ref="F106" r:id="rId5" xr:uid="{00000000-0004-0000-0700-000004000000}"/>
    <hyperlink ref="F109" r:id="rId6" xr:uid="{00000000-0004-0000-0700-000005000000}"/>
    <hyperlink ref="F112" r:id="rId7" xr:uid="{00000000-0004-0000-0700-000006000000}"/>
    <hyperlink ref="F117" r:id="rId8" xr:uid="{00000000-0004-0000-0700-000007000000}"/>
    <hyperlink ref="F122" r:id="rId9" xr:uid="{00000000-0004-0000-0700-000008000000}"/>
    <hyperlink ref="F125" r:id="rId10" xr:uid="{00000000-0004-0000-0700-000009000000}"/>
    <hyperlink ref="F129" r:id="rId11" xr:uid="{00000000-0004-0000-0700-00000A000000}"/>
    <hyperlink ref="F139" r:id="rId12" xr:uid="{00000000-0004-0000-0700-00000B000000}"/>
    <hyperlink ref="F147" r:id="rId13" xr:uid="{00000000-0004-0000-0700-00000C000000}"/>
    <hyperlink ref="F153" r:id="rId14" xr:uid="{00000000-0004-0000-0700-00000D000000}"/>
    <hyperlink ref="F156" r:id="rId15" xr:uid="{00000000-0004-0000-0700-00000E000000}"/>
    <hyperlink ref="F159" r:id="rId16" xr:uid="{00000000-0004-0000-0700-00000F000000}"/>
    <hyperlink ref="F162" r:id="rId17" xr:uid="{00000000-0004-0000-0700-000010000000}"/>
    <hyperlink ref="F165" r:id="rId18" xr:uid="{00000000-0004-0000-0700-000011000000}"/>
    <hyperlink ref="F171" r:id="rId19" xr:uid="{00000000-0004-0000-0700-000012000000}"/>
    <hyperlink ref="F174" r:id="rId20" xr:uid="{00000000-0004-0000-0700-000013000000}"/>
    <hyperlink ref="F189" r:id="rId21" xr:uid="{00000000-0004-0000-0700-000014000000}"/>
    <hyperlink ref="F198" r:id="rId22" xr:uid="{00000000-0004-0000-0700-000015000000}"/>
    <hyperlink ref="F202" r:id="rId23" xr:uid="{00000000-0004-0000-0700-000016000000}"/>
    <hyperlink ref="F204" r:id="rId24" xr:uid="{00000000-0004-0000-0700-000017000000}"/>
    <hyperlink ref="F206" r:id="rId25" xr:uid="{00000000-0004-0000-0700-000018000000}"/>
    <hyperlink ref="F211" r:id="rId26" xr:uid="{00000000-0004-0000-0700-000019000000}"/>
    <hyperlink ref="F223" r:id="rId27" xr:uid="{00000000-0004-0000-0700-00001A000000}"/>
    <hyperlink ref="F226" r:id="rId28" xr:uid="{00000000-0004-0000-0700-00001B000000}"/>
    <hyperlink ref="F233" r:id="rId29" xr:uid="{00000000-0004-0000-0700-00001C000000}"/>
    <hyperlink ref="F240" r:id="rId30" xr:uid="{00000000-0004-0000-0700-00001D000000}"/>
    <hyperlink ref="F249" r:id="rId31" xr:uid="{00000000-0004-0000-0700-00001E000000}"/>
    <hyperlink ref="F258" r:id="rId32" xr:uid="{00000000-0004-0000-0700-00001F000000}"/>
    <hyperlink ref="F267" r:id="rId33" xr:uid="{00000000-0004-0000-07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9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85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2" t="str">
        <f>'Rekapitulace stavby'!K6</f>
        <v>Areál RAK - revitalizace kondičního areálu</v>
      </c>
      <c r="F7" s="313"/>
      <c r="G7" s="313"/>
      <c r="H7" s="313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95" t="s">
        <v>981</v>
      </c>
      <c r="F9" s="311"/>
      <c r="G9" s="311"/>
      <c r="H9" s="31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17. 12. 2024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4" t="str">
        <f>'Rekapitulace stavby'!E14</f>
        <v>Vyplň údaj</v>
      </c>
      <c r="F18" s="301"/>
      <c r="G18" s="301"/>
      <c r="H18" s="30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3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305" t="s">
        <v>3</v>
      </c>
      <c r="F27" s="305"/>
      <c r="G27" s="305"/>
      <c r="H27" s="305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ROUND(J90,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2" t="s">
        <v>41</v>
      </c>
      <c r="E33" s="27" t="s">
        <v>42</v>
      </c>
      <c r="F33" s="88">
        <f>ROUND((SUM(BE90:BE295)),  2)</f>
        <v>0</v>
      </c>
      <c r="I33" s="89">
        <v>0.21</v>
      </c>
      <c r="J33" s="88">
        <f>ROUND(((SUM(BE90:BE295))*I33),  2)</f>
        <v>0</v>
      </c>
      <c r="L33" s="32"/>
    </row>
    <row r="34" spans="2:12" s="1" customFormat="1" ht="14.45" customHeight="1">
      <c r="B34" s="32"/>
      <c r="E34" s="27" t="s">
        <v>43</v>
      </c>
      <c r="F34" s="88">
        <f>ROUND((SUM(BF90:BF295)),  2)</f>
        <v>0</v>
      </c>
      <c r="I34" s="89">
        <v>0.12</v>
      </c>
      <c r="J34" s="88">
        <f>ROUND(((SUM(BF90:BF295))*I34),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88">
        <f>ROUND((SUM(BG90:BG295)),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88">
        <f>ROUND((SUM(BH90:BH295)),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88">
        <f>ROUND((SUM(BI90:BI295)),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12" t="str">
        <f>E7</f>
        <v>Areál RAK - revitalizace kondičního areálu</v>
      </c>
      <c r="F48" s="313"/>
      <c r="G48" s="313"/>
      <c r="H48" s="313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95" t="str">
        <f>E9</f>
        <v>N - SO 03 - Multifunkční hřiště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Praha, Modřany</v>
      </c>
      <c r="I52" s="27" t="s">
        <v>23</v>
      </c>
      <c r="J52" s="49" t="str">
        <f>IF(J12="","",J12)</f>
        <v>17. 12. 2024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29</v>
      </c>
      <c r="F55" s="25" t="str">
        <f>IF(E18="","",E18)</f>
        <v>Vyplň údaj</v>
      </c>
      <c r="I55" s="27" t="s">
        <v>33</v>
      </c>
      <c r="J55" s="30" t="str">
        <f>E24</f>
        <v>Petr Macek, Otevřená 680/7, Kuřim 664 34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69</v>
      </c>
      <c r="J59" s="63">
        <f>J90</f>
        <v>0</v>
      </c>
      <c r="L59" s="32"/>
      <c r="AU59" s="17" t="s">
        <v>111</v>
      </c>
    </row>
    <row r="60" spans="2:47" s="8" customFormat="1" ht="24.95" customHeight="1">
      <c r="B60" s="99"/>
      <c r="D60" s="100" t="s">
        <v>244</v>
      </c>
      <c r="E60" s="101"/>
      <c r="F60" s="101"/>
      <c r="G60" s="101"/>
      <c r="H60" s="101"/>
      <c r="I60" s="101"/>
      <c r="J60" s="102">
        <f>J91</f>
        <v>0</v>
      </c>
      <c r="L60" s="99"/>
    </row>
    <row r="61" spans="2:47" s="9" customFormat="1" ht="19.899999999999999" customHeight="1">
      <c r="B61" s="103"/>
      <c r="D61" s="104" t="s">
        <v>245</v>
      </c>
      <c r="E61" s="105"/>
      <c r="F61" s="105"/>
      <c r="G61" s="105"/>
      <c r="H61" s="105"/>
      <c r="I61" s="105"/>
      <c r="J61" s="106">
        <f>J92</f>
        <v>0</v>
      </c>
      <c r="L61" s="103"/>
    </row>
    <row r="62" spans="2:47" s="9" customFormat="1" ht="19.899999999999999" customHeight="1">
      <c r="B62" s="103"/>
      <c r="D62" s="104" t="s">
        <v>551</v>
      </c>
      <c r="E62" s="105"/>
      <c r="F62" s="105"/>
      <c r="G62" s="105"/>
      <c r="H62" s="105"/>
      <c r="I62" s="105"/>
      <c r="J62" s="106">
        <f>J131</f>
        <v>0</v>
      </c>
      <c r="L62" s="103"/>
    </row>
    <row r="63" spans="2:47" s="9" customFormat="1" ht="19.899999999999999" customHeight="1">
      <c r="B63" s="103"/>
      <c r="D63" s="104" t="s">
        <v>552</v>
      </c>
      <c r="E63" s="105"/>
      <c r="F63" s="105"/>
      <c r="G63" s="105"/>
      <c r="H63" s="105"/>
      <c r="I63" s="105"/>
      <c r="J63" s="106">
        <f>J156</f>
        <v>0</v>
      </c>
      <c r="L63" s="103"/>
    </row>
    <row r="64" spans="2:47" s="9" customFormat="1" ht="19.899999999999999" customHeight="1">
      <c r="B64" s="103"/>
      <c r="D64" s="104" t="s">
        <v>554</v>
      </c>
      <c r="E64" s="105"/>
      <c r="F64" s="105"/>
      <c r="G64" s="105"/>
      <c r="H64" s="105"/>
      <c r="I64" s="105"/>
      <c r="J64" s="106">
        <f>J180</f>
        <v>0</v>
      </c>
      <c r="L64" s="103"/>
    </row>
    <row r="65" spans="2:12" s="9" customFormat="1" ht="19.899999999999999" customHeight="1">
      <c r="B65" s="103"/>
      <c r="D65" s="104" t="s">
        <v>246</v>
      </c>
      <c r="E65" s="105"/>
      <c r="F65" s="105"/>
      <c r="G65" s="105"/>
      <c r="H65" s="105"/>
      <c r="I65" s="105"/>
      <c r="J65" s="106">
        <f>J207</f>
        <v>0</v>
      </c>
      <c r="L65" s="103"/>
    </row>
    <row r="66" spans="2:12" s="9" customFormat="1" ht="19.899999999999999" customHeight="1">
      <c r="B66" s="103"/>
      <c r="D66" s="104" t="s">
        <v>555</v>
      </c>
      <c r="E66" s="105"/>
      <c r="F66" s="105"/>
      <c r="G66" s="105"/>
      <c r="H66" s="105"/>
      <c r="I66" s="105"/>
      <c r="J66" s="106">
        <f>J220</f>
        <v>0</v>
      </c>
      <c r="L66" s="103"/>
    </row>
    <row r="67" spans="2:12" s="8" customFormat="1" ht="24.95" customHeight="1">
      <c r="B67" s="99"/>
      <c r="D67" s="100" t="s">
        <v>248</v>
      </c>
      <c r="E67" s="101"/>
      <c r="F67" s="101"/>
      <c r="G67" s="101"/>
      <c r="H67" s="101"/>
      <c r="I67" s="101"/>
      <c r="J67" s="102">
        <f>J228</f>
        <v>0</v>
      </c>
      <c r="L67" s="99"/>
    </row>
    <row r="68" spans="2:12" s="9" customFormat="1" ht="19.899999999999999" customHeight="1">
      <c r="B68" s="103"/>
      <c r="D68" s="104" t="s">
        <v>820</v>
      </c>
      <c r="E68" s="105"/>
      <c r="F68" s="105"/>
      <c r="G68" s="105"/>
      <c r="H68" s="105"/>
      <c r="I68" s="105"/>
      <c r="J68" s="106">
        <f>J229</f>
        <v>0</v>
      </c>
      <c r="L68" s="103"/>
    </row>
    <row r="69" spans="2:12" s="9" customFormat="1" ht="19.899999999999999" customHeight="1">
      <c r="B69" s="103"/>
      <c r="D69" s="104" t="s">
        <v>249</v>
      </c>
      <c r="E69" s="105"/>
      <c r="F69" s="105"/>
      <c r="G69" s="105"/>
      <c r="H69" s="105"/>
      <c r="I69" s="105"/>
      <c r="J69" s="106">
        <f>J242</f>
        <v>0</v>
      </c>
      <c r="L69" s="103"/>
    </row>
    <row r="70" spans="2:12" s="9" customFormat="1" ht="19.899999999999999" customHeight="1">
      <c r="B70" s="103"/>
      <c r="D70" s="104" t="s">
        <v>393</v>
      </c>
      <c r="E70" s="105"/>
      <c r="F70" s="105"/>
      <c r="G70" s="105"/>
      <c r="H70" s="105"/>
      <c r="I70" s="105"/>
      <c r="J70" s="106">
        <f>J247</f>
        <v>0</v>
      </c>
      <c r="L70" s="103"/>
    </row>
    <row r="71" spans="2:12" s="1" customFormat="1" ht="21.75" customHeight="1">
      <c r="B71" s="32"/>
      <c r="L71" s="32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2"/>
    </row>
    <row r="76" spans="2:12" s="1" customFormat="1" ht="6.9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2"/>
    </row>
    <row r="77" spans="2:12" s="1" customFormat="1" ht="24.95" customHeight="1">
      <c r="B77" s="32"/>
      <c r="C77" s="21" t="s">
        <v>119</v>
      </c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17</v>
      </c>
      <c r="L79" s="32"/>
    </row>
    <row r="80" spans="2:12" s="1" customFormat="1" ht="16.5" customHeight="1">
      <c r="B80" s="32"/>
      <c r="E80" s="312" t="str">
        <f>E7</f>
        <v>Areál RAK - revitalizace kondičního areálu</v>
      </c>
      <c r="F80" s="313"/>
      <c r="G80" s="313"/>
      <c r="H80" s="313"/>
      <c r="L80" s="32"/>
    </row>
    <row r="81" spans="2:65" s="1" customFormat="1" ht="12" customHeight="1">
      <c r="B81" s="32"/>
      <c r="C81" s="27" t="s">
        <v>106</v>
      </c>
      <c r="L81" s="32"/>
    </row>
    <row r="82" spans="2:65" s="1" customFormat="1" ht="16.5" customHeight="1">
      <c r="B82" s="32"/>
      <c r="E82" s="295" t="str">
        <f>E9</f>
        <v>N - SO 03 - Multifunkční hřiště</v>
      </c>
      <c r="F82" s="311"/>
      <c r="G82" s="311"/>
      <c r="H82" s="311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7" t="s">
        <v>21</v>
      </c>
      <c r="F84" s="25" t="str">
        <f>F12</f>
        <v>Praha, Modřany</v>
      </c>
      <c r="I84" s="27" t="s">
        <v>23</v>
      </c>
      <c r="J84" s="49" t="str">
        <f>IF(J12="","",J12)</f>
        <v>17. 12. 2024</v>
      </c>
      <c r="L84" s="32"/>
    </row>
    <row r="85" spans="2:65" s="1" customFormat="1" ht="6.95" customHeight="1">
      <c r="B85" s="32"/>
      <c r="L85" s="32"/>
    </row>
    <row r="86" spans="2:65" s="1" customFormat="1" ht="15.2" customHeight="1">
      <c r="B86" s="32"/>
      <c r="C86" s="27" t="s">
        <v>25</v>
      </c>
      <c r="F86" s="25" t="str">
        <f>E15</f>
        <v xml:space="preserve"> </v>
      </c>
      <c r="I86" s="27" t="s">
        <v>31</v>
      </c>
      <c r="J86" s="30" t="str">
        <f>E21</f>
        <v xml:space="preserve"> </v>
      </c>
      <c r="L86" s="32"/>
    </row>
    <row r="87" spans="2:65" s="1" customFormat="1" ht="25.7" customHeight="1">
      <c r="B87" s="32"/>
      <c r="C87" s="27" t="s">
        <v>29</v>
      </c>
      <c r="F87" s="25" t="str">
        <f>IF(E18="","",E18)</f>
        <v>Vyplň údaj</v>
      </c>
      <c r="I87" s="27" t="s">
        <v>33</v>
      </c>
      <c r="J87" s="30" t="str">
        <f>E24</f>
        <v>Petr Macek, Otevřená 680/7, Kuřim 664 34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07"/>
      <c r="C89" s="108" t="s">
        <v>120</v>
      </c>
      <c r="D89" s="109" t="s">
        <v>56</v>
      </c>
      <c r="E89" s="109" t="s">
        <v>52</v>
      </c>
      <c r="F89" s="109" t="s">
        <v>53</v>
      </c>
      <c r="G89" s="109" t="s">
        <v>121</v>
      </c>
      <c r="H89" s="109" t="s">
        <v>122</v>
      </c>
      <c r="I89" s="109" t="s">
        <v>123</v>
      </c>
      <c r="J89" s="109" t="s">
        <v>110</v>
      </c>
      <c r="K89" s="110" t="s">
        <v>124</v>
      </c>
      <c r="L89" s="107"/>
      <c r="M89" s="56" t="s">
        <v>3</v>
      </c>
      <c r="N89" s="57" t="s">
        <v>41</v>
      </c>
      <c r="O89" s="57" t="s">
        <v>125</v>
      </c>
      <c r="P89" s="57" t="s">
        <v>126</v>
      </c>
      <c r="Q89" s="57" t="s">
        <v>127</v>
      </c>
      <c r="R89" s="57" t="s">
        <v>128</v>
      </c>
      <c r="S89" s="57" t="s">
        <v>129</v>
      </c>
      <c r="T89" s="58" t="s">
        <v>130</v>
      </c>
    </row>
    <row r="90" spans="2:65" s="1" customFormat="1" ht="22.9" customHeight="1">
      <c r="B90" s="32"/>
      <c r="C90" s="61" t="s">
        <v>131</v>
      </c>
      <c r="J90" s="111">
        <f>BK90</f>
        <v>0</v>
      </c>
      <c r="L90" s="32"/>
      <c r="M90" s="59"/>
      <c r="N90" s="50"/>
      <c r="O90" s="50"/>
      <c r="P90" s="112">
        <f>P91+P228</f>
        <v>0</v>
      </c>
      <c r="Q90" s="50"/>
      <c r="R90" s="112">
        <f>R91+R228</f>
        <v>988.87782908999998</v>
      </c>
      <c r="S90" s="50"/>
      <c r="T90" s="113">
        <f>T91+T228</f>
        <v>0</v>
      </c>
      <c r="AT90" s="17" t="s">
        <v>70</v>
      </c>
      <c r="AU90" s="17" t="s">
        <v>111</v>
      </c>
      <c r="BK90" s="114">
        <f>BK91+BK228</f>
        <v>0</v>
      </c>
    </row>
    <row r="91" spans="2:65" s="11" customFormat="1" ht="25.9" customHeight="1">
      <c r="B91" s="115"/>
      <c r="D91" s="116" t="s">
        <v>70</v>
      </c>
      <c r="E91" s="117" t="s">
        <v>250</v>
      </c>
      <c r="F91" s="117" t="s">
        <v>251</v>
      </c>
      <c r="I91" s="118"/>
      <c r="J91" s="119">
        <f>BK91</f>
        <v>0</v>
      </c>
      <c r="L91" s="115"/>
      <c r="M91" s="120"/>
      <c r="P91" s="121">
        <f>P92+P131+P156+P180+P207+P220</f>
        <v>0</v>
      </c>
      <c r="R91" s="121">
        <f>R92+R131+R156+R180+R207+R220</f>
        <v>987.32605852999995</v>
      </c>
      <c r="T91" s="122">
        <f>T92+T131+T156+T180+T207+T220</f>
        <v>0</v>
      </c>
      <c r="AR91" s="116" t="s">
        <v>79</v>
      </c>
      <c r="AT91" s="123" t="s">
        <v>70</v>
      </c>
      <c r="AU91" s="123" t="s">
        <v>71</v>
      </c>
      <c r="AY91" s="116" t="s">
        <v>134</v>
      </c>
      <c r="BK91" s="124">
        <f>BK92+BK131+BK156+BK180+BK207+BK220</f>
        <v>0</v>
      </c>
    </row>
    <row r="92" spans="2:65" s="11" customFormat="1" ht="22.9" customHeight="1">
      <c r="B92" s="115"/>
      <c r="D92" s="116" t="s">
        <v>70</v>
      </c>
      <c r="E92" s="125" t="s">
        <v>79</v>
      </c>
      <c r="F92" s="125" t="s">
        <v>252</v>
      </c>
      <c r="I92" s="118"/>
      <c r="J92" s="126">
        <f>BK92</f>
        <v>0</v>
      </c>
      <c r="L92" s="115"/>
      <c r="M92" s="120"/>
      <c r="P92" s="121">
        <f>SUM(P93:P130)</f>
        <v>0</v>
      </c>
      <c r="R92" s="121">
        <f>SUM(R93:R130)</f>
        <v>0</v>
      </c>
      <c r="T92" s="122">
        <f>SUM(T93:T130)</f>
        <v>0</v>
      </c>
      <c r="AR92" s="116" t="s">
        <v>79</v>
      </c>
      <c r="AT92" s="123" t="s">
        <v>70</v>
      </c>
      <c r="AU92" s="123" t="s">
        <v>79</v>
      </c>
      <c r="AY92" s="116" t="s">
        <v>134</v>
      </c>
      <c r="BK92" s="124">
        <f>SUM(BK93:BK130)</f>
        <v>0</v>
      </c>
    </row>
    <row r="93" spans="2:65" s="1" customFormat="1" ht="24.2" customHeight="1">
      <c r="B93" s="127"/>
      <c r="C93" s="128" t="s">
        <v>79</v>
      </c>
      <c r="D93" s="128" t="s">
        <v>137</v>
      </c>
      <c r="E93" s="129" t="s">
        <v>821</v>
      </c>
      <c r="F93" s="130" t="s">
        <v>822</v>
      </c>
      <c r="G93" s="131" t="s">
        <v>286</v>
      </c>
      <c r="H93" s="132">
        <v>4.556</v>
      </c>
      <c r="I93" s="133"/>
      <c r="J93" s="134">
        <f>ROUND(I93*H93,2)</f>
        <v>0</v>
      </c>
      <c r="K93" s="130" t="s">
        <v>141</v>
      </c>
      <c r="L93" s="32"/>
      <c r="M93" s="135" t="s">
        <v>3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157</v>
      </c>
      <c r="AT93" s="139" t="s">
        <v>137</v>
      </c>
      <c r="AU93" s="139" t="s">
        <v>81</v>
      </c>
      <c r="AY93" s="17" t="s">
        <v>134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79</v>
      </c>
      <c r="BK93" s="140">
        <f>ROUND(I93*H93,2)</f>
        <v>0</v>
      </c>
      <c r="BL93" s="17" t="s">
        <v>157</v>
      </c>
      <c r="BM93" s="139" t="s">
        <v>982</v>
      </c>
    </row>
    <row r="94" spans="2:65" s="1" customFormat="1">
      <c r="B94" s="32"/>
      <c r="D94" s="141" t="s">
        <v>144</v>
      </c>
      <c r="F94" s="142" t="s">
        <v>824</v>
      </c>
      <c r="I94" s="143"/>
      <c r="L94" s="32"/>
      <c r="M94" s="144"/>
      <c r="T94" s="53"/>
      <c r="AT94" s="17" t="s">
        <v>144</v>
      </c>
      <c r="AU94" s="17" t="s">
        <v>81</v>
      </c>
    </row>
    <row r="95" spans="2:65" s="12" customFormat="1">
      <c r="B95" s="150"/>
      <c r="D95" s="145" t="s">
        <v>258</v>
      </c>
      <c r="E95" s="151" t="s">
        <v>3</v>
      </c>
      <c r="F95" s="152" t="s">
        <v>825</v>
      </c>
      <c r="H95" s="153">
        <v>2.5129999999999999</v>
      </c>
      <c r="I95" s="154"/>
      <c r="L95" s="150"/>
      <c r="M95" s="155"/>
      <c r="T95" s="156"/>
      <c r="AT95" s="151" t="s">
        <v>258</v>
      </c>
      <c r="AU95" s="151" t="s">
        <v>81</v>
      </c>
      <c r="AV95" s="12" t="s">
        <v>81</v>
      </c>
      <c r="AW95" s="12" t="s">
        <v>32</v>
      </c>
      <c r="AX95" s="12" t="s">
        <v>71</v>
      </c>
      <c r="AY95" s="151" t="s">
        <v>134</v>
      </c>
    </row>
    <row r="96" spans="2:65" s="12" customFormat="1">
      <c r="B96" s="150"/>
      <c r="D96" s="145" t="s">
        <v>258</v>
      </c>
      <c r="E96" s="151" t="s">
        <v>3</v>
      </c>
      <c r="F96" s="152" t="s">
        <v>983</v>
      </c>
      <c r="H96" s="153">
        <v>0.377</v>
      </c>
      <c r="I96" s="154"/>
      <c r="L96" s="150"/>
      <c r="M96" s="155"/>
      <c r="T96" s="156"/>
      <c r="AT96" s="151" t="s">
        <v>258</v>
      </c>
      <c r="AU96" s="151" t="s">
        <v>81</v>
      </c>
      <c r="AV96" s="12" t="s">
        <v>81</v>
      </c>
      <c r="AW96" s="12" t="s">
        <v>32</v>
      </c>
      <c r="AX96" s="12" t="s">
        <v>71</v>
      </c>
      <c r="AY96" s="151" t="s">
        <v>134</v>
      </c>
    </row>
    <row r="97" spans="2:65" s="12" customFormat="1">
      <c r="B97" s="150"/>
      <c r="D97" s="145" t="s">
        <v>258</v>
      </c>
      <c r="E97" s="151" t="s">
        <v>3</v>
      </c>
      <c r="F97" s="152" t="s">
        <v>984</v>
      </c>
      <c r="H97" s="153">
        <v>1.6659999999999999</v>
      </c>
      <c r="I97" s="154"/>
      <c r="L97" s="150"/>
      <c r="M97" s="155"/>
      <c r="T97" s="156"/>
      <c r="AT97" s="151" t="s">
        <v>258</v>
      </c>
      <c r="AU97" s="151" t="s">
        <v>81</v>
      </c>
      <c r="AV97" s="12" t="s">
        <v>81</v>
      </c>
      <c r="AW97" s="12" t="s">
        <v>32</v>
      </c>
      <c r="AX97" s="12" t="s">
        <v>71</v>
      </c>
      <c r="AY97" s="151" t="s">
        <v>134</v>
      </c>
    </row>
    <row r="98" spans="2:65" s="13" customFormat="1">
      <c r="B98" s="157"/>
      <c r="D98" s="145" t="s">
        <v>258</v>
      </c>
      <c r="E98" s="158" t="s">
        <v>3</v>
      </c>
      <c r="F98" s="159" t="s">
        <v>291</v>
      </c>
      <c r="H98" s="160">
        <v>4.5559999999999992</v>
      </c>
      <c r="I98" s="161"/>
      <c r="L98" s="157"/>
      <c r="M98" s="162"/>
      <c r="T98" s="163"/>
      <c r="AT98" s="158" t="s">
        <v>258</v>
      </c>
      <c r="AU98" s="158" t="s">
        <v>81</v>
      </c>
      <c r="AV98" s="13" t="s">
        <v>157</v>
      </c>
      <c r="AW98" s="13" t="s">
        <v>32</v>
      </c>
      <c r="AX98" s="13" t="s">
        <v>79</v>
      </c>
      <c r="AY98" s="158" t="s">
        <v>134</v>
      </c>
    </row>
    <row r="99" spans="2:65" s="1" customFormat="1" ht="37.9" customHeight="1">
      <c r="B99" s="127"/>
      <c r="C99" s="128" t="s">
        <v>81</v>
      </c>
      <c r="D99" s="128" t="s">
        <v>137</v>
      </c>
      <c r="E99" s="129" t="s">
        <v>297</v>
      </c>
      <c r="F99" s="130" t="s">
        <v>298</v>
      </c>
      <c r="G99" s="131" t="s">
        <v>286</v>
      </c>
      <c r="H99" s="132">
        <v>4.556</v>
      </c>
      <c r="I99" s="133"/>
      <c r="J99" s="134">
        <f>ROUND(I99*H99,2)</f>
        <v>0</v>
      </c>
      <c r="K99" s="130" t="s">
        <v>141</v>
      </c>
      <c r="L99" s="32"/>
      <c r="M99" s="135" t="s">
        <v>3</v>
      </c>
      <c r="N99" s="136" t="s">
        <v>42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157</v>
      </c>
      <c r="AT99" s="139" t="s">
        <v>137</v>
      </c>
      <c r="AU99" s="139" t="s">
        <v>81</v>
      </c>
      <c r="AY99" s="17" t="s">
        <v>134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79</v>
      </c>
      <c r="BK99" s="140">
        <f>ROUND(I99*H99,2)</f>
        <v>0</v>
      </c>
      <c r="BL99" s="17" t="s">
        <v>157</v>
      </c>
      <c r="BM99" s="139" t="s">
        <v>985</v>
      </c>
    </row>
    <row r="100" spans="2:65" s="1" customFormat="1">
      <c r="B100" s="32"/>
      <c r="D100" s="141" t="s">
        <v>144</v>
      </c>
      <c r="F100" s="142" t="s">
        <v>300</v>
      </c>
      <c r="I100" s="143"/>
      <c r="L100" s="32"/>
      <c r="M100" s="144"/>
      <c r="T100" s="53"/>
      <c r="AT100" s="17" t="s">
        <v>144</v>
      </c>
      <c r="AU100" s="17" t="s">
        <v>81</v>
      </c>
    </row>
    <row r="101" spans="2:65" s="12" customFormat="1">
      <c r="B101" s="150"/>
      <c r="D101" s="145" t="s">
        <v>258</v>
      </c>
      <c r="E101" s="151" t="s">
        <v>3</v>
      </c>
      <c r="F101" s="152" t="s">
        <v>825</v>
      </c>
      <c r="H101" s="153">
        <v>2.5129999999999999</v>
      </c>
      <c r="I101" s="154"/>
      <c r="L101" s="150"/>
      <c r="M101" s="155"/>
      <c r="T101" s="156"/>
      <c r="AT101" s="151" t="s">
        <v>258</v>
      </c>
      <c r="AU101" s="151" t="s">
        <v>81</v>
      </c>
      <c r="AV101" s="12" t="s">
        <v>81</v>
      </c>
      <c r="AW101" s="12" t="s">
        <v>32</v>
      </c>
      <c r="AX101" s="12" t="s">
        <v>71</v>
      </c>
      <c r="AY101" s="151" t="s">
        <v>134</v>
      </c>
    </row>
    <row r="102" spans="2:65" s="12" customFormat="1">
      <c r="B102" s="150"/>
      <c r="D102" s="145" t="s">
        <v>258</v>
      </c>
      <c r="E102" s="151" t="s">
        <v>3</v>
      </c>
      <c r="F102" s="152" t="s">
        <v>983</v>
      </c>
      <c r="H102" s="153">
        <v>0.377</v>
      </c>
      <c r="I102" s="154"/>
      <c r="L102" s="150"/>
      <c r="M102" s="155"/>
      <c r="T102" s="156"/>
      <c r="AT102" s="151" t="s">
        <v>258</v>
      </c>
      <c r="AU102" s="151" t="s">
        <v>81</v>
      </c>
      <c r="AV102" s="12" t="s">
        <v>81</v>
      </c>
      <c r="AW102" s="12" t="s">
        <v>32</v>
      </c>
      <c r="AX102" s="12" t="s">
        <v>71</v>
      </c>
      <c r="AY102" s="151" t="s">
        <v>134</v>
      </c>
    </row>
    <row r="103" spans="2:65" s="12" customFormat="1">
      <c r="B103" s="150"/>
      <c r="D103" s="145" t="s">
        <v>258</v>
      </c>
      <c r="E103" s="151" t="s">
        <v>3</v>
      </c>
      <c r="F103" s="152" t="s">
        <v>984</v>
      </c>
      <c r="H103" s="153">
        <v>1.6659999999999999</v>
      </c>
      <c r="I103" s="154"/>
      <c r="L103" s="150"/>
      <c r="M103" s="155"/>
      <c r="T103" s="156"/>
      <c r="AT103" s="151" t="s">
        <v>258</v>
      </c>
      <c r="AU103" s="151" t="s">
        <v>81</v>
      </c>
      <c r="AV103" s="12" t="s">
        <v>81</v>
      </c>
      <c r="AW103" s="12" t="s">
        <v>32</v>
      </c>
      <c r="AX103" s="12" t="s">
        <v>71</v>
      </c>
      <c r="AY103" s="151" t="s">
        <v>134</v>
      </c>
    </row>
    <row r="104" spans="2:65" s="13" customFormat="1">
      <c r="B104" s="157"/>
      <c r="D104" s="145" t="s">
        <v>258</v>
      </c>
      <c r="E104" s="158" t="s">
        <v>3</v>
      </c>
      <c r="F104" s="159" t="s">
        <v>291</v>
      </c>
      <c r="H104" s="160">
        <v>4.5559999999999992</v>
      </c>
      <c r="I104" s="161"/>
      <c r="L104" s="157"/>
      <c r="M104" s="162"/>
      <c r="T104" s="163"/>
      <c r="AT104" s="158" t="s">
        <v>258</v>
      </c>
      <c r="AU104" s="158" t="s">
        <v>81</v>
      </c>
      <c r="AV104" s="13" t="s">
        <v>157</v>
      </c>
      <c r="AW104" s="13" t="s">
        <v>32</v>
      </c>
      <c r="AX104" s="13" t="s">
        <v>79</v>
      </c>
      <c r="AY104" s="158" t="s">
        <v>134</v>
      </c>
    </row>
    <row r="105" spans="2:65" s="1" customFormat="1" ht="37.9" customHeight="1">
      <c r="B105" s="127"/>
      <c r="C105" s="128" t="s">
        <v>150</v>
      </c>
      <c r="D105" s="128" t="s">
        <v>137</v>
      </c>
      <c r="E105" s="129" t="s">
        <v>302</v>
      </c>
      <c r="F105" s="130" t="s">
        <v>303</v>
      </c>
      <c r="G105" s="131" t="s">
        <v>286</v>
      </c>
      <c r="H105" s="132">
        <v>45.56</v>
      </c>
      <c r="I105" s="133"/>
      <c r="J105" s="134">
        <f>ROUND(I105*H105,2)</f>
        <v>0</v>
      </c>
      <c r="K105" s="130" t="s">
        <v>141</v>
      </c>
      <c r="L105" s="32"/>
      <c r="M105" s="135" t="s">
        <v>3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157</v>
      </c>
      <c r="AT105" s="139" t="s">
        <v>137</v>
      </c>
      <c r="AU105" s="139" t="s">
        <v>81</v>
      </c>
      <c r="AY105" s="17" t="s">
        <v>134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79</v>
      </c>
      <c r="BK105" s="140">
        <f>ROUND(I105*H105,2)</f>
        <v>0</v>
      </c>
      <c r="BL105" s="17" t="s">
        <v>157</v>
      </c>
      <c r="BM105" s="139" t="s">
        <v>986</v>
      </c>
    </row>
    <row r="106" spans="2:65" s="1" customFormat="1">
      <c r="B106" s="32"/>
      <c r="D106" s="141" t="s">
        <v>144</v>
      </c>
      <c r="F106" s="142" t="s">
        <v>305</v>
      </c>
      <c r="I106" s="143"/>
      <c r="L106" s="32"/>
      <c r="M106" s="144"/>
      <c r="T106" s="53"/>
      <c r="AT106" s="17" t="s">
        <v>144</v>
      </c>
      <c r="AU106" s="17" t="s">
        <v>81</v>
      </c>
    </row>
    <row r="107" spans="2:65" s="12" customFormat="1">
      <c r="B107" s="150"/>
      <c r="D107" s="145" t="s">
        <v>258</v>
      </c>
      <c r="E107" s="151" t="s">
        <v>3</v>
      </c>
      <c r="F107" s="152" t="s">
        <v>825</v>
      </c>
      <c r="H107" s="153">
        <v>2.5129999999999999</v>
      </c>
      <c r="I107" s="154"/>
      <c r="L107" s="150"/>
      <c r="M107" s="155"/>
      <c r="T107" s="156"/>
      <c r="AT107" s="151" t="s">
        <v>258</v>
      </c>
      <c r="AU107" s="151" t="s">
        <v>81</v>
      </c>
      <c r="AV107" s="12" t="s">
        <v>81</v>
      </c>
      <c r="AW107" s="12" t="s">
        <v>32</v>
      </c>
      <c r="AX107" s="12" t="s">
        <v>71</v>
      </c>
      <c r="AY107" s="151" t="s">
        <v>134</v>
      </c>
    </row>
    <row r="108" spans="2:65" s="12" customFormat="1">
      <c r="B108" s="150"/>
      <c r="D108" s="145" t="s">
        <v>258</v>
      </c>
      <c r="E108" s="151" t="s">
        <v>3</v>
      </c>
      <c r="F108" s="152" t="s">
        <v>983</v>
      </c>
      <c r="H108" s="153">
        <v>0.377</v>
      </c>
      <c r="I108" s="154"/>
      <c r="L108" s="150"/>
      <c r="M108" s="155"/>
      <c r="T108" s="156"/>
      <c r="AT108" s="151" t="s">
        <v>258</v>
      </c>
      <c r="AU108" s="151" t="s">
        <v>81</v>
      </c>
      <c r="AV108" s="12" t="s">
        <v>81</v>
      </c>
      <c r="AW108" s="12" t="s">
        <v>32</v>
      </c>
      <c r="AX108" s="12" t="s">
        <v>71</v>
      </c>
      <c r="AY108" s="151" t="s">
        <v>134</v>
      </c>
    </row>
    <row r="109" spans="2:65" s="12" customFormat="1">
      <c r="B109" s="150"/>
      <c r="D109" s="145" t="s">
        <v>258</v>
      </c>
      <c r="E109" s="151" t="s">
        <v>3</v>
      </c>
      <c r="F109" s="152" t="s">
        <v>984</v>
      </c>
      <c r="H109" s="153">
        <v>1.6659999999999999</v>
      </c>
      <c r="I109" s="154"/>
      <c r="L109" s="150"/>
      <c r="M109" s="155"/>
      <c r="T109" s="156"/>
      <c r="AT109" s="151" t="s">
        <v>258</v>
      </c>
      <c r="AU109" s="151" t="s">
        <v>81</v>
      </c>
      <c r="AV109" s="12" t="s">
        <v>81</v>
      </c>
      <c r="AW109" s="12" t="s">
        <v>32</v>
      </c>
      <c r="AX109" s="12" t="s">
        <v>71</v>
      </c>
      <c r="AY109" s="151" t="s">
        <v>134</v>
      </c>
    </row>
    <row r="110" spans="2:65" s="13" customFormat="1">
      <c r="B110" s="157"/>
      <c r="D110" s="145" t="s">
        <v>258</v>
      </c>
      <c r="E110" s="158" t="s">
        <v>3</v>
      </c>
      <c r="F110" s="159" t="s">
        <v>291</v>
      </c>
      <c r="H110" s="160">
        <v>4.5559999999999992</v>
      </c>
      <c r="I110" s="161"/>
      <c r="L110" s="157"/>
      <c r="M110" s="162"/>
      <c r="T110" s="163"/>
      <c r="AT110" s="158" t="s">
        <v>258</v>
      </c>
      <c r="AU110" s="158" t="s">
        <v>81</v>
      </c>
      <c r="AV110" s="13" t="s">
        <v>157</v>
      </c>
      <c r="AW110" s="13" t="s">
        <v>32</v>
      </c>
      <c r="AX110" s="13" t="s">
        <v>79</v>
      </c>
      <c r="AY110" s="158" t="s">
        <v>134</v>
      </c>
    </row>
    <row r="111" spans="2:65" s="12" customFormat="1">
      <c r="B111" s="150"/>
      <c r="D111" s="145" t="s">
        <v>258</v>
      </c>
      <c r="F111" s="152" t="s">
        <v>987</v>
      </c>
      <c r="H111" s="153">
        <v>45.56</v>
      </c>
      <c r="I111" s="154"/>
      <c r="L111" s="150"/>
      <c r="M111" s="155"/>
      <c r="T111" s="156"/>
      <c r="AT111" s="151" t="s">
        <v>258</v>
      </c>
      <c r="AU111" s="151" t="s">
        <v>81</v>
      </c>
      <c r="AV111" s="12" t="s">
        <v>81</v>
      </c>
      <c r="AW111" s="12" t="s">
        <v>4</v>
      </c>
      <c r="AX111" s="12" t="s">
        <v>79</v>
      </c>
      <c r="AY111" s="151" t="s">
        <v>134</v>
      </c>
    </row>
    <row r="112" spans="2:65" s="1" customFormat="1" ht="24.2" customHeight="1">
      <c r="B112" s="127"/>
      <c r="C112" s="128" t="s">
        <v>157</v>
      </c>
      <c r="D112" s="128" t="s">
        <v>137</v>
      </c>
      <c r="E112" s="129" t="s">
        <v>829</v>
      </c>
      <c r="F112" s="130" t="s">
        <v>830</v>
      </c>
      <c r="G112" s="131" t="s">
        <v>286</v>
      </c>
      <c r="H112" s="132">
        <v>4.556</v>
      </c>
      <c r="I112" s="133"/>
      <c r="J112" s="134">
        <f>ROUND(I112*H112,2)</f>
        <v>0</v>
      </c>
      <c r="K112" s="130" t="s">
        <v>141</v>
      </c>
      <c r="L112" s="32"/>
      <c r="M112" s="135" t="s">
        <v>3</v>
      </c>
      <c r="N112" s="136" t="s">
        <v>42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157</v>
      </c>
      <c r="AT112" s="139" t="s">
        <v>137</v>
      </c>
      <c r="AU112" s="139" t="s">
        <v>81</v>
      </c>
      <c r="AY112" s="17" t="s">
        <v>134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79</v>
      </c>
      <c r="BK112" s="140">
        <f>ROUND(I112*H112,2)</f>
        <v>0</v>
      </c>
      <c r="BL112" s="17" t="s">
        <v>157</v>
      </c>
      <c r="BM112" s="139" t="s">
        <v>988</v>
      </c>
    </row>
    <row r="113" spans="2:65" s="1" customFormat="1">
      <c r="B113" s="32"/>
      <c r="D113" s="141" t="s">
        <v>144</v>
      </c>
      <c r="F113" s="142" t="s">
        <v>832</v>
      </c>
      <c r="I113" s="143"/>
      <c r="L113" s="32"/>
      <c r="M113" s="144"/>
      <c r="T113" s="53"/>
      <c r="AT113" s="17" t="s">
        <v>144</v>
      </c>
      <c r="AU113" s="17" t="s">
        <v>81</v>
      </c>
    </row>
    <row r="114" spans="2:65" s="12" customFormat="1">
      <c r="B114" s="150"/>
      <c r="D114" s="145" t="s">
        <v>258</v>
      </c>
      <c r="E114" s="151" t="s">
        <v>3</v>
      </c>
      <c r="F114" s="152" t="s">
        <v>825</v>
      </c>
      <c r="H114" s="153">
        <v>2.5129999999999999</v>
      </c>
      <c r="I114" s="154"/>
      <c r="L114" s="150"/>
      <c r="M114" s="155"/>
      <c r="T114" s="156"/>
      <c r="AT114" s="151" t="s">
        <v>258</v>
      </c>
      <c r="AU114" s="151" t="s">
        <v>81</v>
      </c>
      <c r="AV114" s="12" t="s">
        <v>81</v>
      </c>
      <c r="AW114" s="12" t="s">
        <v>32</v>
      </c>
      <c r="AX114" s="12" t="s">
        <v>71</v>
      </c>
      <c r="AY114" s="151" t="s">
        <v>134</v>
      </c>
    </row>
    <row r="115" spans="2:65" s="12" customFormat="1">
      <c r="B115" s="150"/>
      <c r="D115" s="145" t="s">
        <v>258</v>
      </c>
      <c r="E115" s="151" t="s">
        <v>3</v>
      </c>
      <c r="F115" s="152" t="s">
        <v>983</v>
      </c>
      <c r="H115" s="153">
        <v>0.377</v>
      </c>
      <c r="I115" s="154"/>
      <c r="L115" s="150"/>
      <c r="M115" s="155"/>
      <c r="T115" s="156"/>
      <c r="AT115" s="151" t="s">
        <v>258</v>
      </c>
      <c r="AU115" s="151" t="s">
        <v>81</v>
      </c>
      <c r="AV115" s="12" t="s">
        <v>81</v>
      </c>
      <c r="AW115" s="12" t="s">
        <v>32</v>
      </c>
      <c r="AX115" s="12" t="s">
        <v>71</v>
      </c>
      <c r="AY115" s="151" t="s">
        <v>134</v>
      </c>
    </row>
    <row r="116" spans="2:65" s="12" customFormat="1">
      <c r="B116" s="150"/>
      <c r="D116" s="145" t="s">
        <v>258</v>
      </c>
      <c r="E116" s="151" t="s">
        <v>3</v>
      </c>
      <c r="F116" s="152" t="s">
        <v>984</v>
      </c>
      <c r="H116" s="153">
        <v>1.6659999999999999</v>
      </c>
      <c r="I116" s="154"/>
      <c r="L116" s="150"/>
      <c r="M116" s="155"/>
      <c r="T116" s="156"/>
      <c r="AT116" s="151" t="s">
        <v>258</v>
      </c>
      <c r="AU116" s="151" t="s">
        <v>81</v>
      </c>
      <c r="AV116" s="12" t="s">
        <v>81</v>
      </c>
      <c r="AW116" s="12" t="s">
        <v>32</v>
      </c>
      <c r="AX116" s="12" t="s">
        <v>71</v>
      </c>
      <c r="AY116" s="151" t="s">
        <v>134</v>
      </c>
    </row>
    <row r="117" spans="2:65" s="13" customFormat="1">
      <c r="B117" s="157"/>
      <c r="D117" s="145" t="s">
        <v>258</v>
      </c>
      <c r="E117" s="158" t="s">
        <v>3</v>
      </c>
      <c r="F117" s="159" t="s">
        <v>291</v>
      </c>
      <c r="H117" s="160">
        <v>4.5559999999999992</v>
      </c>
      <c r="I117" s="161"/>
      <c r="L117" s="157"/>
      <c r="M117" s="162"/>
      <c r="T117" s="163"/>
      <c r="AT117" s="158" t="s">
        <v>258</v>
      </c>
      <c r="AU117" s="158" t="s">
        <v>81</v>
      </c>
      <c r="AV117" s="13" t="s">
        <v>157</v>
      </c>
      <c r="AW117" s="13" t="s">
        <v>32</v>
      </c>
      <c r="AX117" s="13" t="s">
        <v>79</v>
      </c>
      <c r="AY117" s="158" t="s">
        <v>134</v>
      </c>
    </row>
    <row r="118" spans="2:65" s="1" customFormat="1" ht="24.2" customHeight="1">
      <c r="B118" s="127"/>
      <c r="C118" s="128" t="s">
        <v>133</v>
      </c>
      <c r="D118" s="128" t="s">
        <v>137</v>
      </c>
      <c r="E118" s="129" t="s">
        <v>311</v>
      </c>
      <c r="F118" s="130" t="s">
        <v>312</v>
      </c>
      <c r="G118" s="131" t="s">
        <v>313</v>
      </c>
      <c r="H118" s="132">
        <v>8.2010000000000005</v>
      </c>
      <c r="I118" s="133"/>
      <c r="J118" s="134">
        <f>ROUND(I118*H118,2)</f>
        <v>0</v>
      </c>
      <c r="K118" s="130" t="s">
        <v>141</v>
      </c>
      <c r="L118" s="32"/>
      <c r="M118" s="135" t="s">
        <v>3</v>
      </c>
      <c r="N118" s="136" t="s">
        <v>42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157</v>
      </c>
      <c r="AT118" s="139" t="s">
        <v>137</v>
      </c>
      <c r="AU118" s="139" t="s">
        <v>81</v>
      </c>
      <c r="AY118" s="17" t="s">
        <v>134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79</v>
      </c>
      <c r="BK118" s="140">
        <f>ROUND(I118*H118,2)</f>
        <v>0</v>
      </c>
      <c r="BL118" s="17" t="s">
        <v>157</v>
      </c>
      <c r="BM118" s="139" t="s">
        <v>989</v>
      </c>
    </row>
    <row r="119" spans="2:65" s="1" customFormat="1">
      <c r="B119" s="32"/>
      <c r="D119" s="141" t="s">
        <v>144</v>
      </c>
      <c r="F119" s="142" t="s">
        <v>315</v>
      </c>
      <c r="I119" s="143"/>
      <c r="L119" s="32"/>
      <c r="M119" s="144"/>
      <c r="T119" s="53"/>
      <c r="AT119" s="17" t="s">
        <v>144</v>
      </c>
      <c r="AU119" s="17" t="s">
        <v>81</v>
      </c>
    </row>
    <row r="120" spans="2:65" s="12" customFormat="1">
      <c r="B120" s="150"/>
      <c r="D120" s="145" t="s">
        <v>258</v>
      </c>
      <c r="E120" s="151" t="s">
        <v>3</v>
      </c>
      <c r="F120" s="152" t="s">
        <v>990</v>
      </c>
      <c r="H120" s="153">
        <v>8.2010000000000005</v>
      </c>
      <c r="I120" s="154"/>
      <c r="L120" s="150"/>
      <c r="M120" s="155"/>
      <c r="T120" s="156"/>
      <c r="AT120" s="151" t="s">
        <v>258</v>
      </c>
      <c r="AU120" s="151" t="s">
        <v>81</v>
      </c>
      <c r="AV120" s="12" t="s">
        <v>81</v>
      </c>
      <c r="AW120" s="12" t="s">
        <v>32</v>
      </c>
      <c r="AX120" s="12" t="s">
        <v>79</v>
      </c>
      <c r="AY120" s="151" t="s">
        <v>134</v>
      </c>
    </row>
    <row r="121" spans="2:65" s="1" customFormat="1" ht="24.2" customHeight="1">
      <c r="B121" s="127"/>
      <c r="C121" s="128" t="s">
        <v>167</v>
      </c>
      <c r="D121" s="128" t="s">
        <v>137</v>
      </c>
      <c r="E121" s="129" t="s">
        <v>317</v>
      </c>
      <c r="F121" s="130" t="s">
        <v>318</v>
      </c>
      <c r="G121" s="131" t="s">
        <v>286</v>
      </c>
      <c r="H121" s="132">
        <v>4.556</v>
      </c>
      <c r="I121" s="133"/>
      <c r="J121" s="134">
        <f>ROUND(I121*H121,2)</f>
        <v>0</v>
      </c>
      <c r="K121" s="130" t="s">
        <v>141</v>
      </c>
      <c r="L121" s="32"/>
      <c r="M121" s="135" t="s">
        <v>3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157</v>
      </c>
      <c r="AT121" s="139" t="s">
        <v>137</v>
      </c>
      <c r="AU121" s="139" t="s">
        <v>81</v>
      </c>
      <c r="AY121" s="17" t="s">
        <v>134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79</v>
      </c>
      <c r="BK121" s="140">
        <f>ROUND(I121*H121,2)</f>
        <v>0</v>
      </c>
      <c r="BL121" s="17" t="s">
        <v>157</v>
      </c>
      <c r="BM121" s="139" t="s">
        <v>991</v>
      </c>
    </row>
    <row r="122" spans="2:65" s="1" customFormat="1">
      <c r="B122" s="32"/>
      <c r="D122" s="141" t="s">
        <v>144</v>
      </c>
      <c r="F122" s="142" t="s">
        <v>320</v>
      </c>
      <c r="I122" s="143"/>
      <c r="L122" s="32"/>
      <c r="M122" s="144"/>
      <c r="T122" s="53"/>
      <c r="AT122" s="17" t="s">
        <v>144</v>
      </c>
      <c r="AU122" s="17" t="s">
        <v>81</v>
      </c>
    </row>
    <row r="123" spans="2:65" s="12" customFormat="1">
      <c r="B123" s="150"/>
      <c r="D123" s="145" t="s">
        <v>258</v>
      </c>
      <c r="E123" s="151" t="s">
        <v>3</v>
      </c>
      <c r="F123" s="152" t="s">
        <v>825</v>
      </c>
      <c r="H123" s="153">
        <v>2.5129999999999999</v>
      </c>
      <c r="I123" s="154"/>
      <c r="L123" s="150"/>
      <c r="M123" s="155"/>
      <c r="T123" s="156"/>
      <c r="AT123" s="151" t="s">
        <v>258</v>
      </c>
      <c r="AU123" s="151" t="s">
        <v>81</v>
      </c>
      <c r="AV123" s="12" t="s">
        <v>81</v>
      </c>
      <c r="AW123" s="12" t="s">
        <v>32</v>
      </c>
      <c r="AX123" s="12" t="s">
        <v>71</v>
      </c>
      <c r="AY123" s="151" t="s">
        <v>134</v>
      </c>
    </row>
    <row r="124" spans="2:65" s="12" customFormat="1">
      <c r="B124" s="150"/>
      <c r="D124" s="145" t="s">
        <v>258</v>
      </c>
      <c r="E124" s="151" t="s">
        <v>3</v>
      </c>
      <c r="F124" s="152" t="s">
        <v>983</v>
      </c>
      <c r="H124" s="153">
        <v>0.377</v>
      </c>
      <c r="I124" s="154"/>
      <c r="L124" s="150"/>
      <c r="M124" s="155"/>
      <c r="T124" s="156"/>
      <c r="AT124" s="151" t="s">
        <v>258</v>
      </c>
      <c r="AU124" s="151" t="s">
        <v>81</v>
      </c>
      <c r="AV124" s="12" t="s">
        <v>81</v>
      </c>
      <c r="AW124" s="12" t="s">
        <v>32</v>
      </c>
      <c r="AX124" s="12" t="s">
        <v>71</v>
      </c>
      <c r="AY124" s="151" t="s">
        <v>134</v>
      </c>
    </row>
    <row r="125" spans="2:65" s="12" customFormat="1">
      <c r="B125" s="150"/>
      <c r="D125" s="145" t="s">
        <v>258</v>
      </c>
      <c r="E125" s="151" t="s">
        <v>3</v>
      </c>
      <c r="F125" s="152" t="s">
        <v>984</v>
      </c>
      <c r="H125" s="153">
        <v>1.6659999999999999</v>
      </c>
      <c r="I125" s="154"/>
      <c r="L125" s="150"/>
      <c r="M125" s="155"/>
      <c r="T125" s="156"/>
      <c r="AT125" s="151" t="s">
        <v>258</v>
      </c>
      <c r="AU125" s="151" t="s">
        <v>81</v>
      </c>
      <c r="AV125" s="12" t="s">
        <v>81</v>
      </c>
      <c r="AW125" s="12" t="s">
        <v>32</v>
      </c>
      <c r="AX125" s="12" t="s">
        <v>71</v>
      </c>
      <c r="AY125" s="151" t="s">
        <v>134</v>
      </c>
    </row>
    <row r="126" spans="2:65" s="13" customFormat="1">
      <c r="B126" s="157"/>
      <c r="D126" s="145" t="s">
        <v>258</v>
      </c>
      <c r="E126" s="158" t="s">
        <v>3</v>
      </c>
      <c r="F126" s="159" t="s">
        <v>291</v>
      </c>
      <c r="H126" s="160">
        <v>4.5559999999999992</v>
      </c>
      <c r="I126" s="161"/>
      <c r="L126" s="157"/>
      <c r="M126" s="162"/>
      <c r="T126" s="163"/>
      <c r="AT126" s="158" t="s">
        <v>258</v>
      </c>
      <c r="AU126" s="158" t="s">
        <v>81</v>
      </c>
      <c r="AV126" s="13" t="s">
        <v>157</v>
      </c>
      <c r="AW126" s="13" t="s">
        <v>32</v>
      </c>
      <c r="AX126" s="13" t="s">
        <v>79</v>
      </c>
      <c r="AY126" s="158" t="s">
        <v>134</v>
      </c>
    </row>
    <row r="127" spans="2:65" s="1" customFormat="1" ht="21.75" customHeight="1">
      <c r="B127" s="127"/>
      <c r="C127" s="128" t="s">
        <v>172</v>
      </c>
      <c r="D127" s="128" t="s">
        <v>137</v>
      </c>
      <c r="E127" s="129" t="s">
        <v>601</v>
      </c>
      <c r="F127" s="130" t="s">
        <v>602</v>
      </c>
      <c r="G127" s="131" t="s">
        <v>255</v>
      </c>
      <c r="H127" s="132">
        <v>1106</v>
      </c>
      <c r="I127" s="133"/>
      <c r="J127" s="134">
        <f>ROUND(I127*H127,2)</f>
        <v>0</v>
      </c>
      <c r="K127" s="130" t="s">
        <v>141</v>
      </c>
      <c r="L127" s="32"/>
      <c r="M127" s="135" t="s">
        <v>3</v>
      </c>
      <c r="N127" s="13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157</v>
      </c>
      <c r="AT127" s="139" t="s">
        <v>137</v>
      </c>
      <c r="AU127" s="139" t="s">
        <v>81</v>
      </c>
      <c r="AY127" s="17" t="s">
        <v>134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79</v>
      </c>
      <c r="BK127" s="140">
        <f>ROUND(I127*H127,2)</f>
        <v>0</v>
      </c>
      <c r="BL127" s="17" t="s">
        <v>157</v>
      </c>
      <c r="BM127" s="139" t="s">
        <v>992</v>
      </c>
    </row>
    <row r="128" spans="2:65" s="1" customFormat="1">
      <c r="B128" s="32"/>
      <c r="D128" s="141" t="s">
        <v>144</v>
      </c>
      <c r="F128" s="142" t="s">
        <v>604</v>
      </c>
      <c r="I128" s="143"/>
      <c r="L128" s="32"/>
      <c r="M128" s="144"/>
      <c r="T128" s="53"/>
      <c r="AT128" s="17" t="s">
        <v>144</v>
      </c>
      <c r="AU128" s="17" t="s">
        <v>81</v>
      </c>
    </row>
    <row r="129" spans="2:65" s="12" customFormat="1">
      <c r="B129" s="150"/>
      <c r="D129" s="145" t="s">
        <v>258</v>
      </c>
      <c r="E129" s="151" t="s">
        <v>3</v>
      </c>
      <c r="F129" s="152" t="s">
        <v>993</v>
      </c>
      <c r="H129" s="153">
        <v>1106</v>
      </c>
      <c r="I129" s="154"/>
      <c r="L129" s="150"/>
      <c r="M129" s="155"/>
      <c r="T129" s="156"/>
      <c r="AT129" s="151" t="s">
        <v>258</v>
      </c>
      <c r="AU129" s="151" t="s">
        <v>81</v>
      </c>
      <c r="AV129" s="12" t="s">
        <v>81</v>
      </c>
      <c r="AW129" s="12" t="s">
        <v>32</v>
      </c>
      <c r="AX129" s="12" t="s">
        <v>71</v>
      </c>
      <c r="AY129" s="151" t="s">
        <v>134</v>
      </c>
    </row>
    <row r="130" spans="2:65" s="13" customFormat="1">
      <c r="B130" s="157"/>
      <c r="D130" s="145" t="s">
        <v>258</v>
      </c>
      <c r="E130" s="158" t="s">
        <v>3</v>
      </c>
      <c r="F130" s="159" t="s">
        <v>291</v>
      </c>
      <c r="H130" s="160">
        <v>1106</v>
      </c>
      <c r="I130" s="161"/>
      <c r="L130" s="157"/>
      <c r="M130" s="162"/>
      <c r="T130" s="163"/>
      <c r="AT130" s="158" t="s">
        <v>258</v>
      </c>
      <c r="AU130" s="158" t="s">
        <v>81</v>
      </c>
      <c r="AV130" s="13" t="s">
        <v>157</v>
      </c>
      <c r="AW130" s="13" t="s">
        <v>32</v>
      </c>
      <c r="AX130" s="13" t="s">
        <v>79</v>
      </c>
      <c r="AY130" s="158" t="s">
        <v>134</v>
      </c>
    </row>
    <row r="131" spans="2:65" s="11" customFormat="1" ht="22.9" customHeight="1">
      <c r="B131" s="115"/>
      <c r="D131" s="116" t="s">
        <v>70</v>
      </c>
      <c r="E131" s="125" t="s">
        <v>81</v>
      </c>
      <c r="F131" s="125" t="s">
        <v>606</v>
      </c>
      <c r="I131" s="118"/>
      <c r="J131" s="126">
        <f>BK131</f>
        <v>0</v>
      </c>
      <c r="L131" s="115"/>
      <c r="M131" s="120"/>
      <c r="P131" s="121">
        <f>SUM(P132:P155)</f>
        <v>0</v>
      </c>
      <c r="R131" s="121">
        <f>SUM(R132:R155)</f>
        <v>9.4983862800000001</v>
      </c>
      <c r="T131" s="122">
        <f>SUM(T132:T155)</f>
        <v>0</v>
      </c>
      <c r="AR131" s="116" t="s">
        <v>79</v>
      </c>
      <c r="AT131" s="123" t="s">
        <v>70</v>
      </c>
      <c r="AU131" s="123" t="s">
        <v>79</v>
      </c>
      <c r="AY131" s="116" t="s">
        <v>134</v>
      </c>
      <c r="BK131" s="124">
        <f>SUM(BK132:BK155)</f>
        <v>0</v>
      </c>
    </row>
    <row r="132" spans="2:65" s="1" customFormat="1" ht="16.5" customHeight="1">
      <c r="B132" s="127"/>
      <c r="C132" s="128" t="s">
        <v>179</v>
      </c>
      <c r="D132" s="128" t="s">
        <v>137</v>
      </c>
      <c r="E132" s="129" t="s">
        <v>838</v>
      </c>
      <c r="F132" s="130" t="s">
        <v>839</v>
      </c>
      <c r="G132" s="131" t="s">
        <v>275</v>
      </c>
      <c r="H132" s="132">
        <v>24.4</v>
      </c>
      <c r="I132" s="133"/>
      <c r="J132" s="134">
        <f>ROUND(I132*H132,2)</f>
        <v>0</v>
      </c>
      <c r="K132" s="130" t="s">
        <v>141</v>
      </c>
      <c r="L132" s="32"/>
      <c r="M132" s="135" t="s">
        <v>3</v>
      </c>
      <c r="N132" s="136" t="s">
        <v>42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157</v>
      </c>
      <c r="AT132" s="139" t="s">
        <v>137</v>
      </c>
      <c r="AU132" s="139" t="s">
        <v>81</v>
      </c>
      <c r="AY132" s="17" t="s">
        <v>134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79</v>
      </c>
      <c r="BK132" s="140">
        <f>ROUND(I132*H132,2)</f>
        <v>0</v>
      </c>
      <c r="BL132" s="17" t="s">
        <v>157</v>
      </c>
      <c r="BM132" s="139" t="s">
        <v>994</v>
      </c>
    </row>
    <row r="133" spans="2:65" s="1" customFormat="1">
      <c r="B133" s="32"/>
      <c r="D133" s="141" t="s">
        <v>144</v>
      </c>
      <c r="F133" s="142" t="s">
        <v>841</v>
      </c>
      <c r="I133" s="143"/>
      <c r="L133" s="32"/>
      <c r="M133" s="144"/>
      <c r="T133" s="53"/>
      <c r="AT133" s="17" t="s">
        <v>144</v>
      </c>
      <c r="AU133" s="17" t="s">
        <v>81</v>
      </c>
    </row>
    <row r="134" spans="2:65" s="12" customFormat="1">
      <c r="B134" s="150"/>
      <c r="D134" s="145" t="s">
        <v>258</v>
      </c>
      <c r="E134" s="151" t="s">
        <v>3</v>
      </c>
      <c r="F134" s="152" t="s">
        <v>842</v>
      </c>
      <c r="H134" s="153">
        <v>20.8</v>
      </c>
      <c r="I134" s="154"/>
      <c r="L134" s="150"/>
      <c r="M134" s="155"/>
      <c r="T134" s="156"/>
      <c r="AT134" s="151" t="s">
        <v>258</v>
      </c>
      <c r="AU134" s="151" t="s">
        <v>81</v>
      </c>
      <c r="AV134" s="12" t="s">
        <v>81</v>
      </c>
      <c r="AW134" s="12" t="s">
        <v>32</v>
      </c>
      <c r="AX134" s="12" t="s">
        <v>71</v>
      </c>
      <c r="AY134" s="151" t="s">
        <v>134</v>
      </c>
    </row>
    <row r="135" spans="2:65" s="12" customFormat="1">
      <c r="B135" s="150"/>
      <c r="D135" s="145" t="s">
        <v>258</v>
      </c>
      <c r="E135" s="151" t="s">
        <v>3</v>
      </c>
      <c r="F135" s="152" t="s">
        <v>995</v>
      </c>
      <c r="H135" s="153">
        <v>3.6</v>
      </c>
      <c r="I135" s="154"/>
      <c r="L135" s="150"/>
      <c r="M135" s="155"/>
      <c r="T135" s="156"/>
      <c r="AT135" s="151" t="s">
        <v>258</v>
      </c>
      <c r="AU135" s="151" t="s">
        <v>81</v>
      </c>
      <c r="AV135" s="12" t="s">
        <v>81</v>
      </c>
      <c r="AW135" s="12" t="s">
        <v>32</v>
      </c>
      <c r="AX135" s="12" t="s">
        <v>71</v>
      </c>
      <c r="AY135" s="151" t="s">
        <v>134</v>
      </c>
    </row>
    <row r="136" spans="2:65" s="13" customFormat="1">
      <c r="B136" s="157"/>
      <c r="D136" s="145" t="s">
        <v>258</v>
      </c>
      <c r="E136" s="158" t="s">
        <v>3</v>
      </c>
      <c r="F136" s="159" t="s">
        <v>291</v>
      </c>
      <c r="H136" s="160">
        <v>24.400000000000002</v>
      </c>
      <c r="I136" s="161"/>
      <c r="L136" s="157"/>
      <c r="M136" s="162"/>
      <c r="T136" s="163"/>
      <c r="AT136" s="158" t="s">
        <v>258</v>
      </c>
      <c r="AU136" s="158" t="s">
        <v>81</v>
      </c>
      <c r="AV136" s="13" t="s">
        <v>157</v>
      </c>
      <c r="AW136" s="13" t="s">
        <v>32</v>
      </c>
      <c r="AX136" s="13" t="s">
        <v>79</v>
      </c>
      <c r="AY136" s="158" t="s">
        <v>134</v>
      </c>
    </row>
    <row r="137" spans="2:65" s="1" customFormat="1" ht="16.5" customHeight="1">
      <c r="B137" s="127"/>
      <c r="C137" s="167" t="s">
        <v>185</v>
      </c>
      <c r="D137" s="167" t="s">
        <v>595</v>
      </c>
      <c r="E137" s="168" t="s">
        <v>843</v>
      </c>
      <c r="F137" s="169" t="s">
        <v>844</v>
      </c>
      <c r="G137" s="170" t="s">
        <v>275</v>
      </c>
      <c r="H137" s="171">
        <v>21.84</v>
      </c>
      <c r="I137" s="172"/>
      <c r="J137" s="173">
        <f>ROUND(I137*H137,2)</f>
        <v>0</v>
      </c>
      <c r="K137" s="169" t="s">
        <v>141</v>
      </c>
      <c r="L137" s="174"/>
      <c r="M137" s="175" t="s">
        <v>3</v>
      </c>
      <c r="N137" s="176" t="s">
        <v>42</v>
      </c>
      <c r="P137" s="137">
        <f>O137*H137</f>
        <v>0</v>
      </c>
      <c r="Q137" s="137">
        <v>2.5899999999999999E-3</v>
      </c>
      <c r="R137" s="137">
        <f>Q137*H137</f>
        <v>5.6565599999999994E-2</v>
      </c>
      <c r="S137" s="137">
        <v>0</v>
      </c>
      <c r="T137" s="138">
        <f>S137*H137</f>
        <v>0</v>
      </c>
      <c r="AR137" s="139" t="s">
        <v>179</v>
      </c>
      <c r="AT137" s="139" t="s">
        <v>595</v>
      </c>
      <c r="AU137" s="139" t="s">
        <v>81</v>
      </c>
      <c r="AY137" s="17" t="s">
        <v>134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79</v>
      </c>
      <c r="BK137" s="140">
        <f>ROUND(I137*H137,2)</f>
        <v>0</v>
      </c>
      <c r="BL137" s="17" t="s">
        <v>157</v>
      </c>
      <c r="BM137" s="139" t="s">
        <v>996</v>
      </c>
    </row>
    <row r="138" spans="2:65" s="12" customFormat="1">
      <c r="B138" s="150"/>
      <c r="D138" s="145" t="s">
        <v>258</v>
      </c>
      <c r="F138" s="152" t="s">
        <v>846</v>
      </c>
      <c r="H138" s="153">
        <v>21.84</v>
      </c>
      <c r="I138" s="154"/>
      <c r="L138" s="150"/>
      <c r="M138" s="155"/>
      <c r="T138" s="156"/>
      <c r="AT138" s="151" t="s">
        <v>258</v>
      </c>
      <c r="AU138" s="151" t="s">
        <v>81</v>
      </c>
      <c r="AV138" s="12" t="s">
        <v>81</v>
      </c>
      <c r="AW138" s="12" t="s">
        <v>4</v>
      </c>
      <c r="AX138" s="12" t="s">
        <v>79</v>
      </c>
      <c r="AY138" s="151" t="s">
        <v>134</v>
      </c>
    </row>
    <row r="139" spans="2:65" s="1" customFormat="1" ht="16.5" customHeight="1">
      <c r="B139" s="127"/>
      <c r="C139" s="167" t="s">
        <v>190</v>
      </c>
      <c r="D139" s="167" t="s">
        <v>595</v>
      </c>
      <c r="E139" s="168" t="s">
        <v>997</v>
      </c>
      <c r="F139" s="169" t="s">
        <v>998</v>
      </c>
      <c r="G139" s="170" t="s">
        <v>275</v>
      </c>
      <c r="H139" s="171">
        <v>3.78</v>
      </c>
      <c r="I139" s="172"/>
      <c r="J139" s="173">
        <f>ROUND(I139*H139,2)</f>
        <v>0</v>
      </c>
      <c r="K139" s="169" t="s">
        <v>141</v>
      </c>
      <c r="L139" s="174"/>
      <c r="M139" s="175" t="s">
        <v>3</v>
      </c>
      <c r="N139" s="176" t="s">
        <v>42</v>
      </c>
      <c r="P139" s="137">
        <f>O139*H139</f>
        <v>0</v>
      </c>
      <c r="Q139" s="137">
        <v>4.6899999999999997E-3</v>
      </c>
      <c r="R139" s="137">
        <f>Q139*H139</f>
        <v>1.77282E-2</v>
      </c>
      <c r="S139" s="137">
        <v>0</v>
      </c>
      <c r="T139" s="138">
        <f>S139*H139</f>
        <v>0</v>
      </c>
      <c r="AR139" s="139" t="s">
        <v>179</v>
      </c>
      <c r="AT139" s="139" t="s">
        <v>595</v>
      </c>
      <c r="AU139" s="139" t="s">
        <v>81</v>
      </c>
      <c r="AY139" s="17" t="s">
        <v>134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79</v>
      </c>
      <c r="BK139" s="140">
        <f>ROUND(I139*H139,2)</f>
        <v>0</v>
      </c>
      <c r="BL139" s="17" t="s">
        <v>157</v>
      </c>
      <c r="BM139" s="139" t="s">
        <v>999</v>
      </c>
    </row>
    <row r="140" spans="2:65" s="12" customFormat="1">
      <c r="B140" s="150"/>
      <c r="D140" s="145" t="s">
        <v>258</v>
      </c>
      <c r="E140" s="151" t="s">
        <v>3</v>
      </c>
      <c r="F140" s="152" t="s">
        <v>995</v>
      </c>
      <c r="H140" s="153">
        <v>3.6</v>
      </c>
      <c r="I140" s="154"/>
      <c r="L140" s="150"/>
      <c r="M140" s="155"/>
      <c r="T140" s="156"/>
      <c r="AT140" s="151" t="s">
        <v>258</v>
      </c>
      <c r="AU140" s="151" t="s">
        <v>81</v>
      </c>
      <c r="AV140" s="12" t="s">
        <v>81</v>
      </c>
      <c r="AW140" s="12" t="s">
        <v>32</v>
      </c>
      <c r="AX140" s="12" t="s">
        <v>79</v>
      </c>
      <c r="AY140" s="151" t="s">
        <v>134</v>
      </c>
    </row>
    <row r="141" spans="2:65" s="12" customFormat="1">
      <c r="B141" s="150"/>
      <c r="D141" s="145" t="s">
        <v>258</v>
      </c>
      <c r="F141" s="152" t="s">
        <v>1000</v>
      </c>
      <c r="H141" s="153">
        <v>3.78</v>
      </c>
      <c r="I141" s="154"/>
      <c r="L141" s="150"/>
      <c r="M141" s="155"/>
      <c r="T141" s="156"/>
      <c r="AT141" s="151" t="s">
        <v>258</v>
      </c>
      <c r="AU141" s="151" t="s">
        <v>81</v>
      </c>
      <c r="AV141" s="12" t="s">
        <v>81</v>
      </c>
      <c r="AW141" s="12" t="s">
        <v>4</v>
      </c>
      <c r="AX141" s="12" t="s">
        <v>79</v>
      </c>
      <c r="AY141" s="151" t="s">
        <v>134</v>
      </c>
    </row>
    <row r="142" spans="2:65" s="1" customFormat="1" ht="16.5" customHeight="1">
      <c r="B142" s="127"/>
      <c r="C142" s="128" t="s">
        <v>195</v>
      </c>
      <c r="D142" s="128" t="s">
        <v>137</v>
      </c>
      <c r="E142" s="129" t="s">
        <v>607</v>
      </c>
      <c r="F142" s="130" t="s">
        <v>608</v>
      </c>
      <c r="G142" s="131" t="s">
        <v>286</v>
      </c>
      <c r="H142" s="132">
        <v>2.9849999999999999</v>
      </c>
      <c r="I142" s="133"/>
      <c r="J142" s="134">
        <f>ROUND(I142*H142,2)</f>
        <v>0</v>
      </c>
      <c r="K142" s="130" t="s">
        <v>141</v>
      </c>
      <c r="L142" s="32"/>
      <c r="M142" s="135" t="s">
        <v>3</v>
      </c>
      <c r="N142" s="136" t="s">
        <v>42</v>
      </c>
      <c r="P142" s="137">
        <f>O142*H142</f>
        <v>0</v>
      </c>
      <c r="Q142" s="137">
        <v>2.3010199999999998</v>
      </c>
      <c r="R142" s="137">
        <f>Q142*H142</f>
        <v>6.8685446999999993</v>
      </c>
      <c r="S142" s="137">
        <v>0</v>
      </c>
      <c r="T142" s="138">
        <f>S142*H142</f>
        <v>0</v>
      </c>
      <c r="AR142" s="139" t="s">
        <v>157</v>
      </c>
      <c r="AT142" s="139" t="s">
        <v>137</v>
      </c>
      <c r="AU142" s="139" t="s">
        <v>81</v>
      </c>
      <c r="AY142" s="17" t="s">
        <v>134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79</v>
      </c>
      <c r="BK142" s="140">
        <f>ROUND(I142*H142,2)</f>
        <v>0</v>
      </c>
      <c r="BL142" s="17" t="s">
        <v>157</v>
      </c>
      <c r="BM142" s="139" t="s">
        <v>1001</v>
      </c>
    </row>
    <row r="143" spans="2:65" s="1" customFormat="1">
      <c r="B143" s="32"/>
      <c r="D143" s="141" t="s">
        <v>144</v>
      </c>
      <c r="F143" s="142" t="s">
        <v>610</v>
      </c>
      <c r="I143" s="143"/>
      <c r="L143" s="32"/>
      <c r="M143" s="144"/>
      <c r="T143" s="53"/>
      <c r="AT143" s="17" t="s">
        <v>144</v>
      </c>
      <c r="AU143" s="17" t="s">
        <v>81</v>
      </c>
    </row>
    <row r="144" spans="2:65" s="12" customFormat="1">
      <c r="B144" s="150"/>
      <c r="D144" s="145" t="s">
        <v>258</v>
      </c>
      <c r="E144" s="151" t="s">
        <v>3</v>
      </c>
      <c r="F144" s="152" t="s">
        <v>848</v>
      </c>
      <c r="H144" s="153">
        <v>2.42</v>
      </c>
      <c r="I144" s="154"/>
      <c r="L144" s="150"/>
      <c r="M144" s="155"/>
      <c r="T144" s="156"/>
      <c r="AT144" s="151" t="s">
        <v>258</v>
      </c>
      <c r="AU144" s="151" t="s">
        <v>81</v>
      </c>
      <c r="AV144" s="12" t="s">
        <v>81</v>
      </c>
      <c r="AW144" s="12" t="s">
        <v>32</v>
      </c>
      <c r="AX144" s="12" t="s">
        <v>71</v>
      </c>
      <c r="AY144" s="151" t="s">
        <v>134</v>
      </c>
    </row>
    <row r="145" spans="2:65" s="12" customFormat="1">
      <c r="B145" s="150"/>
      <c r="D145" s="145" t="s">
        <v>258</v>
      </c>
      <c r="E145" s="151" t="s">
        <v>3</v>
      </c>
      <c r="F145" s="152" t="s">
        <v>1002</v>
      </c>
      <c r="H145" s="153">
        <v>0.56499999999999995</v>
      </c>
      <c r="I145" s="154"/>
      <c r="L145" s="150"/>
      <c r="M145" s="155"/>
      <c r="T145" s="156"/>
      <c r="AT145" s="151" t="s">
        <v>258</v>
      </c>
      <c r="AU145" s="151" t="s">
        <v>81</v>
      </c>
      <c r="AV145" s="12" t="s">
        <v>81</v>
      </c>
      <c r="AW145" s="12" t="s">
        <v>32</v>
      </c>
      <c r="AX145" s="12" t="s">
        <v>71</v>
      </c>
      <c r="AY145" s="151" t="s">
        <v>134</v>
      </c>
    </row>
    <row r="146" spans="2:65" s="13" customFormat="1">
      <c r="B146" s="157"/>
      <c r="D146" s="145" t="s">
        <v>258</v>
      </c>
      <c r="E146" s="158" t="s">
        <v>3</v>
      </c>
      <c r="F146" s="159" t="s">
        <v>291</v>
      </c>
      <c r="H146" s="160">
        <v>2.9849999999999999</v>
      </c>
      <c r="I146" s="161"/>
      <c r="L146" s="157"/>
      <c r="M146" s="162"/>
      <c r="T146" s="163"/>
      <c r="AT146" s="158" t="s">
        <v>258</v>
      </c>
      <c r="AU146" s="158" t="s">
        <v>81</v>
      </c>
      <c r="AV146" s="13" t="s">
        <v>157</v>
      </c>
      <c r="AW146" s="13" t="s">
        <v>32</v>
      </c>
      <c r="AX146" s="13" t="s">
        <v>79</v>
      </c>
      <c r="AY146" s="158" t="s">
        <v>134</v>
      </c>
    </row>
    <row r="147" spans="2:65" s="1" customFormat="1" ht="16.5" customHeight="1">
      <c r="B147" s="127"/>
      <c r="C147" s="128" t="s">
        <v>9</v>
      </c>
      <c r="D147" s="128" t="s">
        <v>137</v>
      </c>
      <c r="E147" s="129" t="s">
        <v>1003</v>
      </c>
      <c r="F147" s="130" t="s">
        <v>1004</v>
      </c>
      <c r="G147" s="131" t="s">
        <v>286</v>
      </c>
      <c r="H147" s="132">
        <v>0.75</v>
      </c>
      <c r="I147" s="133"/>
      <c r="J147" s="134">
        <f>ROUND(I147*H147,2)</f>
        <v>0</v>
      </c>
      <c r="K147" s="130" t="s">
        <v>141</v>
      </c>
      <c r="L147" s="32"/>
      <c r="M147" s="135" t="s">
        <v>3</v>
      </c>
      <c r="N147" s="136" t="s">
        <v>42</v>
      </c>
      <c r="P147" s="137">
        <f>O147*H147</f>
        <v>0</v>
      </c>
      <c r="Q147" s="137">
        <v>2.5018699999999998</v>
      </c>
      <c r="R147" s="137">
        <f>Q147*H147</f>
        <v>1.8764024999999998</v>
      </c>
      <c r="S147" s="137">
        <v>0</v>
      </c>
      <c r="T147" s="138">
        <f>S147*H147</f>
        <v>0</v>
      </c>
      <c r="AR147" s="139" t="s">
        <v>157</v>
      </c>
      <c r="AT147" s="139" t="s">
        <v>137</v>
      </c>
      <c r="AU147" s="139" t="s">
        <v>81</v>
      </c>
      <c r="AY147" s="17" t="s">
        <v>134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79</v>
      </c>
      <c r="BK147" s="140">
        <f>ROUND(I147*H147,2)</f>
        <v>0</v>
      </c>
      <c r="BL147" s="17" t="s">
        <v>157</v>
      </c>
      <c r="BM147" s="139" t="s">
        <v>1005</v>
      </c>
    </row>
    <row r="148" spans="2:65" s="1" customFormat="1">
      <c r="B148" s="32"/>
      <c r="D148" s="141" t="s">
        <v>144</v>
      </c>
      <c r="F148" s="142" t="s">
        <v>1006</v>
      </c>
      <c r="I148" s="143"/>
      <c r="L148" s="32"/>
      <c r="M148" s="144"/>
      <c r="T148" s="53"/>
      <c r="AT148" s="17" t="s">
        <v>144</v>
      </c>
      <c r="AU148" s="17" t="s">
        <v>81</v>
      </c>
    </row>
    <row r="149" spans="2:65" s="12" customFormat="1">
      <c r="B149" s="150"/>
      <c r="D149" s="145" t="s">
        <v>258</v>
      </c>
      <c r="E149" s="151" t="s">
        <v>3</v>
      </c>
      <c r="F149" s="152" t="s">
        <v>1007</v>
      </c>
      <c r="H149" s="153">
        <v>0.75</v>
      </c>
      <c r="I149" s="154"/>
      <c r="L149" s="150"/>
      <c r="M149" s="155"/>
      <c r="T149" s="156"/>
      <c r="AT149" s="151" t="s">
        <v>258</v>
      </c>
      <c r="AU149" s="151" t="s">
        <v>81</v>
      </c>
      <c r="AV149" s="12" t="s">
        <v>81</v>
      </c>
      <c r="AW149" s="12" t="s">
        <v>32</v>
      </c>
      <c r="AX149" s="12" t="s">
        <v>79</v>
      </c>
      <c r="AY149" s="151" t="s">
        <v>134</v>
      </c>
    </row>
    <row r="150" spans="2:65" s="1" customFormat="1" ht="16.5" customHeight="1">
      <c r="B150" s="127"/>
      <c r="C150" s="128" t="s">
        <v>207</v>
      </c>
      <c r="D150" s="128" t="s">
        <v>137</v>
      </c>
      <c r="E150" s="129" t="s">
        <v>849</v>
      </c>
      <c r="F150" s="130" t="s">
        <v>850</v>
      </c>
      <c r="G150" s="131" t="s">
        <v>255</v>
      </c>
      <c r="H150" s="132">
        <v>38.543999999999997</v>
      </c>
      <c r="I150" s="133"/>
      <c r="J150" s="134">
        <f>ROUND(I150*H150,2)</f>
        <v>0</v>
      </c>
      <c r="K150" s="130" t="s">
        <v>141</v>
      </c>
      <c r="L150" s="32"/>
      <c r="M150" s="135" t="s">
        <v>3</v>
      </c>
      <c r="N150" s="136" t="s">
        <v>42</v>
      </c>
      <c r="P150" s="137">
        <f>O150*H150</f>
        <v>0</v>
      </c>
      <c r="Q150" s="137">
        <v>1.762E-2</v>
      </c>
      <c r="R150" s="137">
        <f>Q150*H150</f>
        <v>0.67914527999999996</v>
      </c>
      <c r="S150" s="137">
        <v>0</v>
      </c>
      <c r="T150" s="138">
        <f>S150*H150</f>
        <v>0</v>
      </c>
      <c r="AR150" s="139" t="s">
        <v>157</v>
      </c>
      <c r="AT150" s="139" t="s">
        <v>137</v>
      </c>
      <c r="AU150" s="139" t="s">
        <v>81</v>
      </c>
      <c r="AY150" s="17" t="s">
        <v>134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79</v>
      </c>
      <c r="BK150" s="140">
        <f>ROUND(I150*H150,2)</f>
        <v>0</v>
      </c>
      <c r="BL150" s="17" t="s">
        <v>157</v>
      </c>
      <c r="BM150" s="139" t="s">
        <v>1008</v>
      </c>
    </row>
    <row r="151" spans="2:65" s="1" customFormat="1">
      <c r="B151" s="32"/>
      <c r="D151" s="141" t="s">
        <v>144</v>
      </c>
      <c r="F151" s="142" t="s">
        <v>852</v>
      </c>
      <c r="I151" s="143"/>
      <c r="L151" s="32"/>
      <c r="M151" s="144"/>
      <c r="T151" s="53"/>
      <c r="AT151" s="17" t="s">
        <v>144</v>
      </c>
      <c r="AU151" s="17" t="s">
        <v>81</v>
      </c>
    </row>
    <row r="152" spans="2:65" s="12" customFormat="1">
      <c r="B152" s="150"/>
      <c r="D152" s="145" t="s">
        <v>258</v>
      </c>
      <c r="E152" s="151" t="s">
        <v>3</v>
      </c>
      <c r="F152" s="152" t="s">
        <v>853</v>
      </c>
      <c r="H152" s="153">
        <v>26.891999999999999</v>
      </c>
      <c r="I152" s="154"/>
      <c r="L152" s="150"/>
      <c r="M152" s="155"/>
      <c r="T152" s="156"/>
      <c r="AT152" s="151" t="s">
        <v>258</v>
      </c>
      <c r="AU152" s="151" t="s">
        <v>81</v>
      </c>
      <c r="AV152" s="12" t="s">
        <v>81</v>
      </c>
      <c r="AW152" s="12" t="s">
        <v>32</v>
      </c>
      <c r="AX152" s="12" t="s">
        <v>71</v>
      </c>
      <c r="AY152" s="151" t="s">
        <v>134</v>
      </c>
    </row>
    <row r="153" spans="2:65" s="12" customFormat="1">
      <c r="B153" s="150"/>
      <c r="D153" s="145" t="s">
        <v>258</v>
      </c>
      <c r="E153" s="151" t="s">
        <v>3</v>
      </c>
      <c r="F153" s="152" t="s">
        <v>1009</v>
      </c>
      <c r="H153" s="153">
        <v>5.6520000000000001</v>
      </c>
      <c r="I153" s="154"/>
      <c r="L153" s="150"/>
      <c r="M153" s="155"/>
      <c r="T153" s="156"/>
      <c r="AT153" s="151" t="s">
        <v>258</v>
      </c>
      <c r="AU153" s="151" t="s">
        <v>81</v>
      </c>
      <c r="AV153" s="12" t="s">
        <v>81</v>
      </c>
      <c r="AW153" s="12" t="s">
        <v>32</v>
      </c>
      <c r="AX153" s="12" t="s">
        <v>71</v>
      </c>
      <c r="AY153" s="151" t="s">
        <v>134</v>
      </c>
    </row>
    <row r="154" spans="2:65" s="12" customFormat="1">
      <c r="B154" s="150"/>
      <c r="D154" s="145" t="s">
        <v>258</v>
      </c>
      <c r="E154" s="151" t="s">
        <v>3</v>
      </c>
      <c r="F154" s="152" t="s">
        <v>1010</v>
      </c>
      <c r="H154" s="153">
        <v>6</v>
      </c>
      <c r="I154" s="154"/>
      <c r="L154" s="150"/>
      <c r="M154" s="155"/>
      <c r="T154" s="156"/>
      <c r="AT154" s="151" t="s">
        <v>258</v>
      </c>
      <c r="AU154" s="151" t="s">
        <v>81</v>
      </c>
      <c r="AV154" s="12" t="s">
        <v>81</v>
      </c>
      <c r="AW154" s="12" t="s">
        <v>32</v>
      </c>
      <c r="AX154" s="12" t="s">
        <v>71</v>
      </c>
      <c r="AY154" s="151" t="s">
        <v>134</v>
      </c>
    </row>
    <row r="155" spans="2:65" s="13" customFormat="1">
      <c r="B155" s="157"/>
      <c r="D155" s="145" t="s">
        <v>258</v>
      </c>
      <c r="E155" s="158" t="s">
        <v>3</v>
      </c>
      <c r="F155" s="159" t="s">
        <v>291</v>
      </c>
      <c r="H155" s="160">
        <v>38.543999999999997</v>
      </c>
      <c r="I155" s="161"/>
      <c r="L155" s="157"/>
      <c r="M155" s="162"/>
      <c r="T155" s="163"/>
      <c r="AT155" s="158" t="s">
        <v>258</v>
      </c>
      <c r="AU155" s="158" t="s">
        <v>81</v>
      </c>
      <c r="AV155" s="13" t="s">
        <v>157</v>
      </c>
      <c r="AW155" s="13" t="s">
        <v>32</v>
      </c>
      <c r="AX155" s="13" t="s">
        <v>79</v>
      </c>
      <c r="AY155" s="158" t="s">
        <v>134</v>
      </c>
    </row>
    <row r="156" spans="2:65" s="11" customFormat="1" ht="22.9" customHeight="1">
      <c r="B156" s="115"/>
      <c r="D156" s="116" t="s">
        <v>70</v>
      </c>
      <c r="E156" s="125" t="s">
        <v>150</v>
      </c>
      <c r="F156" s="125" t="s">
        <v>625</v>
      </c>
      <c r="I156" s="118"/>
      <c r="J156" s="126">
        <f>BK156</f>
        <v>0</v>
      </c>
      <c r="L156" s="115"/>
      <c r="M156" s="120"/>
      <c r="P156" s="121">
        <f>SUM(P157:P179)</f>
        <v>0</v>
      </c>
      <c r="R156" s="121">
        <f>SUM(R157:R179)</f>
        <v>5.9585999999999997</v>
      </c>
      <c r="T156" s="122">
        <f>SUM(T157:T179)</f>
        <v>0</v>
      </c>
      <c r="AR156" s="116" t="s">
        <v>79</v>
      </c>
      <c r="AT156" s="123" t="s">
        <v>70</v>
      </c>
      <c r="AU156" s="123" t="s">
        <v>79</v>
      </c>
      <c r="AY156" s="116" t="s">
        <v>134</v>
      </c>
      <c r="BK156" s="124">
        <f>SUM(BK157:BK179)</f>
        <v>0</v>
      </c>
    </row>
    <row r="157" spans="2:65" s="1" customFormat="1" ht="24.2" customHeight="1">
      <c r="B157" s="127"/>
      <c r="C157" s="128" t="s">
        <v>213</v>
      </c>
      <c r="D157" s="128" t="s">
        <v>137</v>
      </c>
      <c r="E157" s="129" t="s">
        <v>854</v>
      </c>
      <c r="F157" s="130" t="s">
        <v>855</v>
      </c>
      <c r="G157" s="131" t="s">
        <v>324</v>
      </c>
      <c r="H157" s="132">
        <v>26</v>
      </c>
      <c r="I157" s="133"/>
      <c r="J157" s="134">
        <f>ROUND(I157*H157,2)</f>
        <v>0</v>
      </c>
      <c r="K157" s="130" t="s">
        <v>141</v>
      </c>
      <c r="L157" s="32"/>
      <c r="M157" s="135" t="s">
        <v>3</v>
      </c>
      <c r="N157" s="136" t="s">
        <v>42</v>
      </c>
      <c r="P157" s="137">
        <f>O157*H157</f>
        <v>0</v>
      </c>
      <c r="Q157" s="137">
        <v>0.17488999999999999</v>
      </c>
      <c r="R157" s="137">
        <f>Q157*H157</f>
        <v>4.5471399999999997</v>
      </c>
      <c r="S157" s="137">
        <v>0</v>
      </c>
      <c r="T157" s="138">
        <f>S157*H157</f>
        <v>0</v>
      </c>
      <c r="AR157" s="139" t="s">
        <v>157</v>
      </c>
      <c r="AT157" s="139" t="s">
        <v>137</v>
      </c>
      <c r="AU157" s="139" t="s">
        <v>81</v>
      </c>
      <c r="AY157" s="17" t="s">
        <v>134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79</v>
      </c>
      <c r="BK157" s="140">
        <f>ROUND(I157*H157,2)</f>
        <v>0</v>
      </c>
      <c r="BL157" s="17" t="s">
        <v>157</v>
      </c>
      <c r="BM157" s="139" t="s">
        <v>1011</v>
      </c>
    </row>
    <row r="158" spans="2:65" s="1" customFormat="1">
      <c r="B158" s="32"/>
      <c r="D158" s="141" t="s">
        <v>144</v>
      </c>
      <c r="F158" s="142" t="s">
        <v>857</v>
      </c>
      <c r="I158" s="143"/>
      <c r="L158" s="32"/>
      <c r="M158" s="144"/>
      <c r="T158" s="53"/>
      <c r="AT158" s="17" t="s">
        <v>144</v>
      </c>
      <c r="AU158" s="17" t="s">
        <v>81</v>
      </c>
    </row>
    <row r="159" spans="2:65" s="12" customFormat="1">
      <c r="B159" s="150"/>
      <c r="D159" s="145" t="s">
        <v>258</v>
      </c>
      <c r="E159" s="151" t="s">
        <v>3</v>
      </c>
      <c r="F159" s="152" t="s">
        <v>858</v>
      </c>
      <c r="H159" s="153">
        <v>26</v>
      </c>
      <c r="I159" s="154"/>
      <c r="L159" s="150"/>
      <c r="M159" s="155"/>
      <c r="T159" s="156"/>
      <c r="AT159" s="151" t="s">
        <v>258</v>
      </c>
      <c r="AU159" s="151" t="s">
        <v>81</v>
      </c>
      <c r="AV159" s="12" t="s">
        <v>81</v>
      </c>
      <c r="AW159" s="12" t="s">
        <v>32</v>
      </c>
      <c r="AX159" s="12" t="s">
        <v>79</v>
      </c>
      <c r="AY159" s="151" t="s">
        <v>134</v>
      </c>
    </row>
    <row r="160" spans="2:65" s="1" customFormat="1" ht="16.5" customHeight="1">
      <c r="B160" s="127"/>
      <c r="C160" s="167" t="s">
        <v>218</v>
      </c>
      <c r="D160" s="167" t="s">
        <v>595</v>
      </c>
      <c r="E160" s="168" t="s">
        <v>859</v>
      </c>
      <c r="F160" s="169" t="s">
        <v>860</v>
      </c>
      <c r="G160" s="170" t="s">
        <v>313</v>
      </c>
      <c r="H160" s="171">
        <v>0.90400000000000003</v>
      </c>
      <c r="I160" s="172"/>
      <c r="J160" s="173">
        <f>ROUND(I160*H160,2)</f>
        <v>0</v>
      </c>
      <c r="K160" s="169" t="s">
        <v>141</v>
      </c>
      <c r="L160" s="174"/>
      <c r="M160" s="175" t="s">
        <v>3</v>
      </c>
      <c r="N160" s="176" t="s">
        <v>42</v>
      </c>
      <c r="P160" s="137">
        <f>O160*H160</f>
        <v>0</v>
      </c>
      <c r="Q160" s="137">
        <v>1</v>
      </c>
      <c r="R160" s="137">
        <f>Q160*H160</f>
        <v>0.90400000000000003</v>
      </c>
      <c r="S160" s="137">
        <v>0</v>
      </c>
      <c r="T160" s="138">
        <f>S160*H160</f>
        <v>0</v>
      </c>
      <c r="AR160" s="139" t="s">
        <v>179</v>
      </c>
      <c r="AT160" s="139" t="s">
        <v>595</v>
      </c>
      <c r="AU160" s="139" t="s">
        <v>81</v>
      </c>
      <c r="AY160" s="17" t="s">
        <v>134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79</v>
      </c>
      <c r="BK160" s="140">
        <f>ROUND(I160*H160,2)</f>
        <v>0</v>
      </c>
      <c r="BL160" s="17" t="s">
        <v>157</v>
      </c>
      <c r="BM160" s="139" t="s">
        <v>1012</v>
      </c>
    </row>
    <row r="161" spans="2:65" s="12" customFormat="1">
      <c r="B161" s="150"/>
      <c r="D161" s="145" t="s">
        <v>258</v>
      </c>
      <c r="E161" s="151" t="s">
        <v>3</v>
      </c>
      <c r="F161" s="152" t="s">
        <v>862</v>
      </c>
      <c r="H161" s="153">
        <v>0.90400000000000003</v>
      </c>
      <c r="I161" s="154"/>
      <c r="L161" s="150"/>
      <c r="M161" s="155"/>
      <c r="T161" s="156"/>
      <c r="AT161" s="151" t="s">
        <v>258</v>
      </c>
      <c r="AU161" s="151" t="s">
        <v>81</v>
      </c>
      <c r="AV161" s="12" t="s">
        <v>81</v>
      </c>
      <c r="AW161" s="12" t="s">
        <v>32</v>
      </c>
      <c r="AX161" s="12" t="s">
        <v>79</v>
      </c>
      <c r="AY161" s="151" t="s">
        <v>134</v>
      </c>
    </row>
    <row r="162" spans="2:65" s="1" customFormat="1" ht="16.5" customHeight="1">
      <c r="B162" s="127"/>
      <c r="C162" s="167" t="s">
        <v>226</v>
      </c>
      <c r="D162" s="167" t="s">
        <v>595</v>
      </c>
      <c r="E162" s="168" t="s">
        <v>863</v>
      </c>
      <c r="F162" s="169" t="s">
        <v>864</v>
      </c>
      <c r="G162" s="170" t="s">
        <v>324</v>
      </c>
      <c r="H162" s="171">
        <v>26</v>
      </c>
      <c r="I162" s="172"/>
      <c r="J162" s="173">
        <f>ROUND(I162*H162,2)</f>
        <v>0</v>
      </c>
      <c r="K162" s="169" t="s">
        <v>3</v>
      </c>
      <c r="L162" s="174"/>
      <c r="M162" s="175" t="s">
        <v>3</v>
      </c>
      <c r="N162" s="176" t="s">
        <v>42</v>
      </c>
      <c r="P162" s="137">
        <f>O162*H162</f>
        <v>0</v>
      </c>
      <c r="Q162" s="137">
        <v>1.0000000000000001E-5</v>
      </c>
      <c r="R162" s="137">
        <f>Q162*H162</f>
        <v>2.6000000000000003E-4</v>
      </c>
      <c r="S162" s="137">
        <v>0</v>
      </c>
      <c r="T162" s="138">
        <f>S162*H162</f>
        <v>0</v>
      </c>
      <c r="AR162" s="139" t="s">
        <v>179</v>
      </c>
      <c r="AT162" s="139" t="s">
        <v>595</v>
      </c>
      <c r="AU162" s="139" t="s">
        <v>81</v>
      </c>
      <c r="AY162" s="17" t="s">
        <v>134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79</v>
      </c>
      <c r="BK162" s="140">
        <f>ROUND(I162*H162,2)</f>
        <v>0</v>
      </c>
      <c r="BL162" s="17" t="s">
        <v>157</v>
      </c>
      <c r="BM162" s="139" t="s">
        <v>1013</v>
      </c>
    </row>
    <row r="163" spans="2:65" s="1" customFormat="1" ht="16.5" customHeight="1">
      <c r="B163" s="127"/>
      <c r="C163" s="167" t="s">
        <v>233</v>
      </c>
      <c r="D163" s="167" t="s">
        <v>595</v>
      </c>
      <c r="E163" s="168" t="s">
        <v>866</v>
      </c>
      <c r="F163" s="169" t="s">
        <v>867</v>
      </c>
      <c r="G163" s="170" t="s">
        <v>275</v>
      </c>
      <c r="H163" s="171">
        <v>415.2</v>
      </c>
      <c r="I163" s="172"/>
      <c r="J163" s="173">
        <f>ROUND(I163*H163,2)</f>
        <v>0</v>
      </c>
      <c r="K163" s="169" t="s">
        <v>3</v>
      </c>
      <c r="L163" s="174"/>
      <c r="M163" s="175" t="s">
        <v>3</v>
      </c>
      <c r="N163" s="176" t="s">
        <v>42</v>
      </c>
      <c r="P163" s="137">
        <f>O163*H163</f>
        <v>0</v>
      </c>
      <c r="Q163" s="137">
        <v>5.0000000000000002E-5</v>
      </c>
      <c r="R163" s="137">
        <f>Q163*H163</f>
        <v>2.0760000000000001E-2</v>
      </c>
      <c r="S163" s="137">
        <v>0</v>
      </c>
      <c r="T163" s="138">
        <f>S163*H163</f>
        <v>0</v>
      </c>
      <c r="AR163" s="139" t="s">
        <v>179</v>
      </c>
      <c r="AT163" s="139" t="s">
        <v>595</v>
      </c>
      <c r="AU163" s="139" t="s">
        <v>81</v>
      </c>
      <c r="AY163" s="17" t="s">
        <v>134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79</v>
      </c>
      <c r="BK163" s="140">
        <f>ROUND(I163*H163,2)</f>
        <v>0</v>
      </c>
      <c r="BL163" s="17" t="s">
        <v>157</v>
      </c>
      <c r="BM163" s="139" t="s">
        <v>1014</v>
      </c>
    </row>
    <row r="164" spans="2:65" s="12" customFormat="1">
      <c r="B164" s="150"/>
      <c r="D164" s="145" t="s">
        <v>258</v>
      </c>
      <c r="E164" s="151" t="s">
        <v>3</v>
      </c>
      <c r="F164" s="152" t="s">
        <v>1015</v>
      </c>
      <c r="H164" s="153">
        <v>151.26</v>
      </c>
      <c r="I164" s="154"/>
      <c r="L164" s="150"/>
      <c r="M164" s="155"/>
      <c r="T164" s="156"/>
      <c r="AT164" s="151" t="s">
        <v>258</v>
      </c>
      <c r="AU164" s="151" t="s">
        <v>81</v>
      </c>
      <c r="AV164" s="12" t="s">
        <v>81</v>
      </c>
      <c r="AW164" s="12" t="s">
        <v>32</v>
      </c>
      <c r="AX164" s="12" t="s">
        <v>71</v>
      </c>
      <c r="AY164" s="151" t="s">
        <v>134</v>
      </c>
    </row>
    <row r="165" spans="2:65" s="12" customFormat="1">
      <c r="B165" s="150"/>
      <c r="D165" s="145" t="s">
        <v>258</v>
      </c>
      <c r="E165" s="151" t="s">
        <v>3</v>
      </c>
      <c r="F165" s="152" t="s">
        <v>1016</v>
      </c>
      <c r="H165" s="153">
        <v>263.94</v>
      </c>
      <c r="I165" s="154"/>
      <c r="L165" s="150"/>
      <c r="M165" s="155"/>
      <c r="T165" s="156"/>
      <c r="AT165" s="151" t="s">
        <v>258</v>
      </c>
      <c r="AU165" s="151" t="s">
        <v>81</v>
      </c>
      <c r="AV165" s="12" t="s">
        <v>81</v>
      </c>
      <c r="AW165" s="12" t="s">
        <v>32</v>
      </c>
      <c r="AX165" s="12" t="s">
        <v>71</v>
      </c>
      <c r="AY165" s="151" t="s">
        <v>134</v>
      </c>
    </row>
    <row r="166" spans="2:65" s="13" customFormat="1">
      <c r="B166" s="157"/>
      <c r="D166" s="145" t="s">
        <v>258</v>
      </c>
      <c r="E166" s="158" t="s">
        <v>3</v>
      </c>
      <c r="F166" s="159" t="s">
        <v>291</v>
      </c>
      <c r="H166" s="160">
        <v>415.2</v>
      </c>
      <c r="I166" s="161"/>
      <c r="L166" s="157"/>
      <c r="M166" s="162"/>
      <c r="T166" s="163"/>
      <c r="AT166" s="158" t="s">
        <v>258</v>
      </c>
      <c r="AU166" s="158" t="s">
        <v>81</v>
      </c>
      <c r="AV166" s="13" t="s">
        <v>157</v>
      </c>
      <c r="AW166" s="13" t="s">
        <v>32</v>
      </c>
      <c r="AX166" s="13" t="s">
        <v>79</v>
      </c>
      <c r="AY166" s="158" t="s">
        <v>134</v>
      </c>
    </row>
    <row r="167" spans="2:65" s="1" customFormat="1" ht="24.2" customHeight="1">
      <c r="B167" s="127"/>
      <c r="C167" s="128" t="s">
        <v>238</v>
      </c>
      <c r="D167" s="128" t="s">
        <v>137</v>
      </c>
      <c r="E167" s="129" t="s">
        <v>871</v>
      </c>
      <c r="F167" s="130" t="s">
        <v>872</v>
      </c>
      <c r="G167" s="131" t="s">
        <v>324</v>
      </c>
      <c r="H167" s="132">
        <v>10</v>
      </c>
      <c r="I167" s="133"/>
      <c r="J167" s="134">
        <f>ROUND(I167*H167,2)</f>
        <v>0</v>
      </c>
      <c r="K167" s="130" t="s">
        <v>141</v>
      </c>
      <c r="L167" s="32"/>
      <c r="M167" s="135" t="s">
        <v>3</v>
      </c>
      <c r="N167" s="136" t="s">
        <v>42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157</v>
      </c>
      <c r="AT167" s="139" t="s">
        <v>137</v>
      </c>
      <c r="AU167" s="139" t="s">
        <v>81</v>
      </c>
      <c r="AY167" s="17" t="s">
        <v>134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79</v>
      </c>
      <c r="BK167" s="140">
        <f>ROUND(I167*H167,2)</f>
        <v>0</v>
      </c>
      <c r="BL167" s="17" t="s">
        <v>157</v>
      </c>
      <c r="BM167" s="139" t="s">
        <v>1017</v>
      </c>
    </row>
    <row r="168" spans="2:65" s="1" customFormat="1">
      <c r="B168" s="32"/>
      <c r="D168" s="141" t="s">
        <v>144</v>
      </c>
      <c r="F168" s="142" t="s">
        <v>874</v>
      </c>
      <c r="I168" s="143"/>
      <c r="L168" s="32"/>
      <c r="M168" s="144"/>
      <c r="T168" s="53"/>
      <c r="AT168" s="17" t="s">
        <v>144</v>
      </c>
      <c r="AU168" s="17" t="s">
        <v>81</v>
      </c>
    </row>
    <row r="169" spans="2:65" s="12" customFormat="1">
      <c r="B169" s="150"/>
      <c r="D169" s="145" t="s">
        <v>258</v>
      </c>
      <c r="E169" s="151" t="s">
        <v>3</v>
      </c>
      <c r="F169" s="152" t="s">
        <v>190</v>
      </c>
      <c r="H169" s="153">
        <v>10</v>
      </c>
      <c r="I169" s="154"/>
      <c r="L169" s="150"/>
      <c r="M169" s="155"/>
      <c r="T169" s="156"/>
      <c r="AT169" s="151" t="s">
        <v>258</v>
      </c>
      <c r="AU169" s="151" t="s">
        <v>81</v>
      </c>
      <c r="AV169" s="12" t="s">
        <v>81</v>
      </c>
      <c r="AW169" s="12" t="s">
        <v>32</v>
      </c>
      <c r="AX169" s="12" t="s">
        <v>79</v>
      </c>
      <c r="AY169" s="151" t="s">
        <v>134</v>
      </c>
    </row>
    <row r="170" spans="2:65" s="1" customFormat="1" ht="16.5" customHeight="1">
      <c r="B170" s="127"/>
      <c r="C170" s="167" t="s">
        <v>352</v>
      </c>
      <c r="D170" s="167" t="s">
        <v>595</v>
      </c>
      <c r="E170" s="168" t="s">
        <v>859</v>
      </c>
      <c r="F170" s="169" t="s">
        <v>860</v>
      </c>
      <c r="G170" s="170" t="s">
        <v>313</v>
      </c>
      <c r="H170" s="171">
        <v>0.28799999999999998</v>
      </c>
      <c r="I170" s="172"/>
      <c r="J170" s="173">
        <f>ROUND(I170*H170,2)</f>
        <v>0</v>
      </c>
      <c r="K170" s="169" t="s">
        <v>141</v>
      </c>
      <c r="L170" s="174"/>
      <c r="M170" s="175" t="s">
        <v>3</v>
      </c>
      <c r="N170" s="176" t="s">
        <v>42</v>
      </c>
      <c r="P170" s="137">
        <f>O170*H170</f>
        <v>0</v>
      </c>
      <c r="Q170" s="137">
        <v>1</v>
      </c>
      <c r="R170" s="137">
        <f>Q170*H170</f>
        <v>0.28799999999999998</v>
      </c>
      <c r="S170" s="137">
        <v>0</v>
      </c>
      <c r="T170" s="138">
        <f>S170*H170</f>
        <v>0</v>
      </c>
      <c r="AR170" s="139" t="s">
        <v>179</v>
      </c>
      <c r="AT170" s="139" t="s">
        <v>595</v>
      </c>
      <c r="AU170" s="139" t="s">
        <v>81</v>
      </c>
      <c r="AY170" s="17" t="s">
        <v>134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79</v>
      </c>
      <c r="BK170" s="140">
        <f>ROUND(I170*H170,2)</f>
        <v>0</v>
      </c>
      <c r="BL170" s="17" t="s">
        <v>157</v>
      </c>
      <c r="BM170" s="139" t="s">
        <v>1018</v>
      </c>
    </row>
    <row r="171" spans="2:65" s="12" customFormat="1">
      <c r="B171" s="150"/>
      <c r="D171" s="145" t="s">
        <v>258</v>
      </c>
      <c r="E171" s="151" t="s">
        <v>3</v>
      </c>
      <c r="F171" s="152" t="s">
        <v>1019</v>
      </c>
      <c r="H171" s="153">
        <v>16</v>
      </c>
      <c r="I171" s="154"/>
      <c r="L171" s="150"/>
      <c r="M171" s="155"/>
      <c r="T171" s="156"/>
      <c r="AT171" s="151" t="s">
        <v>258</v>
      </c>
      <c r="AU171" s="151" t="s">
        <v>81</v>
      </c>
      <c r="AV171" s="12" t="s">
        <v>81</v>
      </c>
      <c r="AW171" s="12" t="s">
        <v>32</v>
      </c>
      <c r="AX171" s="12" t="s">
        <v>71</v>
      </c>
      <c r="AY171" s="151" t="s">
        <v>134</v>
      </c>
    </row>
    <row r="172" spans="2:65" s="12" customFormat="1">
      <c r="B172" s="150"/>
      <c r="D172" s="145" t="s">
        <v>258</v>
      </c>
      <c r="E172" s="151" t="s">
        <v>3</v>
      </c>
      <c r="F172" s="152" t="s">
        <v>1020</v>
      </c>
      <c r="H172" s="153">
        <v>25.5</v>
      </c>
      <c r="I172" s="154"/>
      <c r="L172" s="150"/>
      <c r="M172" s="155"/>
      <c r="T172" s="156"/>
      <c r="AT172" s="151" t="s">
        <v>258</v>
      </c>
      <c r="AU172" s="151" t="s">
        <v>81</v>
      </c>
      <c r="AV172" s="12" t="s">
        <v>81</v>
      </c>
      <c r="AW172" s="12" t="s">
        <v>32</v>
      </c>
      <c r="AX172" s="12" t="s">
        <v>71</v>
      </c>
      <c r="AY172" s="151" t="s">
        <v>134</v>
      </c>
    </row>
    <row r="173" spans="2:65" s="14" customFormat="1">
      <c r="B173" s="177"/>
      <c r="D173" s="145" t="s">
        <v>258</v>
      </c>
      <c r="E173" s="178" t="s">
        <v>3</v>
      </c>
      <c r="F173" s="179" t="s">
        <v>878</v>
      </c>
      <c r="H173" s="180">
        <v>41.5</v>
      </c>
      <c r="I173" s="181"/>
      <c r="L173" s="177"/>
      <c r="M173" s="182"/>
      <c r="T173" s="183"/>
      <c r="AT173" s="178" t="s">
        <v>258</v>
      </c>
      <c r="AU173" s="178" t="s">
        <v>81</v>
      </c>
      <c r="AV173" s="14" t="s">
        <v>150</v>
      </c>
      <c r="AW173" s="14" t="s">
        <v>32</v>
      </c>
      <c r="AX173" s="14" t="s">
        <v>71</v>
      </c>
      <c r="AY173" s="178" t="s">
        <v>134</v>
      </c>
    </row>
    <row r="174" spans="2:65" s="12" customFormat="1">
      <c r="B174" s="150"/>
      <c r="D174" s="145" t="s">
        <v>258</v>
      </c>
      <c r="E174" s="151" t="s">
        <v>3</v>
      </c>
      <c r="F174" s="152" t="s">
        <v>1021</v>
      </c>
      <c r="H174" s="153">
        <v>0.28799999999999998</v>
      </c>
      <c r="I174" s="154"/>
      <c r="L174" s="150"/>
      <c r="M174" s="155"/>
      <c r="T174" s="156"/>
      <c r="AT174" s="151" t="s">
        <v>258</v>
      </c>
      <c r="AU174" s="151" t="s">
        <v>81</v>
      </c>
      <c r="AV174" s="12" t="s">
        <v>81</v>
      </c>
      <c r="AW174" s="12" t="s">
        <v>32</v>
      </c>
      <c r="AX174" s="12" t="s">
        <v>79</v>
      </c>
      <c r="AY174" s="151" t="s">
        <v>134</v>
      </c>
    </row>
    <row r="175" spans="2:65" s="1" customFormat="1" ht="16.5" customHeight="1">
      <c r="B175" s="127"/>
      <c r="C175" s="128" t="s">
        <v>358</v>
      </c>
      <c r="D175" s="128" t="s">
        <v>137</v>
      </c>
      <c r="E175" s="129" t="s">
        <v>880</v>
      </c>
      <c r="F175" s="130" t="s">
        <v>881</v>
      </c>
      <c r="G175" s="131" t="s">
        <v>324</v>
      </c>
      <c r="H175" s="132">
        <v>2</v>
      </c>
      <c r="I175" s="133"/>
      <c r="J175" s="134">
        <f>ROUND(I175*H175,2)</f>
        <v>0</v>
      </c>
      <c r="K175" s="130" t="s">
        <v>141</v>
      </c>
      <c r="L175" s="32"/>
      <c r="M175" s="135" t="s">
        <v>3</v>
      </c>
      <c r="N175" s="136" t="s">
        <v>42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157</v>
      </c>
      <c r="AT175" s="139" t="s">
        <v>137</v>
      </c>
      <c r="AU175" s="139" t="s">
        <v>81</v>
      </c>
      <c r="AY175" s="17" t="s">
        <v>134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79</v>
      </c>
      <c r="BK175" s="140">
        <f>ROUND(I175*H175,2)</f>
        <v>0</v>
      </c>
      <c r="BL175" s="17" t="s">
        <v>157</v>
      </c>
      <c r="BM175" s="139" t="s">
        <v>1022</v>
      </c>
    </row>
    <row r="176" spans="2:65" s="1" customFormat="1">
      <c r="B176" s="32"/>
      <c r="D176" s="141" t="s">
        <v>144</v>
      </c>
      <c r="F176" s="142" t="s">
        <v>883</v>
      </c>
      <c r="I176" s="143"/>
      <c r="L176" s="32"/>
      <c r="M176" s="144"/>
      <c r="T176" s="53"/>
      <c r="AT176" s="17" t="s">
        <v>144</v>
      </c>
      <c r="AU176" s="17" t="s">
        <v>81</v>
      </c>
    </row>
    <row r="177" spans="2:65" s="12" customFormat="1">
      <c r="B177" s="150"/>
      <c r="D177" s="145" t="s">
        <v>258</v>
      </c>
      <c r="E177" s="151" t="s">
        <v>3</v>
      </c>
      <c r="F177" s="152" t="s">
        <v>81</v>
      </c>
      <c r="H177" s="153">
        <v>2</v>
      </c>
      <c r="I177" s="154"/>
      <c r="L177" s="150"/>
      <c r="M177" s="155"/>
      <c r="T177" s="156"/>
      <c r="AT177" s="151" t="s">
        <v>258</v>
      </c>
      <c r="AU177" s="151" t="s">
        <v>81</v>
      </c>
      <c r="AV177" s="12" t="s">
        <v>81</v>
      </c>
      <c r="AW177" s="12" t="s">
        <v>32</v>
      </c>
      <c r="AX177" s="12" t="s">
        <v>79</v>
      </c>
      <c r="AY177" s="151" t="s">
        <v>134</v>
      </c>
    </row>
    <row r="178" spans="2:65" s="1" customFormat="1" ht="16.5" customHeight="1">
      <c r="B178" s="127"/>
      <c r="C178" s="167" t="s">
        <v>8</v>
      </c>
      <c r="D178" s="167" t="s">
        <v>595</v>
      </c>
      <c r="E178" s="168" t="s">
        <v>884</v>
      </c>
      <c r="F178" s="169" t="s">
        <v>885</v>
      </c>
      <c r="G178" s="170" t="s">
        <v>324</v>
      </c>
      <c r="H178" s="171">
        <v>2</v>
      </c>
      <c r="I178" s="172"/>
      <c r="J178" s="173">
        <f>ROUND(I178*H178,2)</f>
        <v>0</v>
      </c>
      <c r="K178" s="169" t="s">
        <v>3</v>
      </c>
      <c r="L178" s="174"/>
      <c r="M178" s="175" t="s">
        <v>3</v>
      </c>
      <c r="N178" s="176" t="s">
        <v>42</v>
      </c>
      <c r="P178" s="137">
        <f>O178*H178</f>
        <v>0</v>
      </c>
      <c r="Q178" s="137">
        <v>9.9220000000000003E-2</v>
      </c>
      <c r="R178" s="137">
        <f>Q178*H178</f>
        <v>0.19844000000000001</v>
      </c>
      <c r="S178" s="137">
        <v>0</v>
      </c>
      <c r="T178" s="138">
        <f>S178*H178</f>
        <v>0</v>
      </c>
      <c r="AR178" s="139" t="s">
        <v>179</v>
      </c>
      <c r="AT178" s="139" t="s">
        <v>595</v>
      </c>
      <c r="AU178" s="139" t="s">
        <v>81</v>
      </c>
      <c r="AY178" s="17" t="s">
        <v>134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79</v>
      </c>
      <c r="BK178" s="140">
        <f>ROUND(I178*H178,2)</f>
        <v>0</v>
      </c>
      <c r="BL178" s="17" t="s">
        <v>157</v>
      </c>
      <c r="BM178" s="139" t="s">
        <v>1023</v>
      </c>
    </row>
    <row r="179" spans="2:65" s="1" customFormat="1" ht="19.5">
      <c r="B179" s="32"/>
      <c r="D179" s="145" t="s">
        <v>177</v>
      </c>
      <c r="F179" s="146" t="s">
        <v>887</v>
      </c>
      <c r="I179" s="143"/>
      <c r="L179" s="32"/>
      <c r="M179" s="144"/>
      <c r="T179" s="53"/>
      <c r="AT179" s="17" t="s">
        <v>177</v>
      </c>
      <c r="AU179" s="17" t="s">
        <v>81</v>
      </c>
    </row>
    <row r="180" spans="2:65" s="11" customFormat="1" ht="22.9" customHeight="1">
      <c r="B180" s="115"/>
      <c r="D180" s="116" t="s">
        <v>70</v>
      </c>
      <c r="E180" s="125" t="s">
        <v>133</v>
      </c>
      <c r="F180" s="125" t="s">
        <v>640</v>
      </c>
      <c r="I180" s="118"/>
      <c r="J180" s="126">
        <f>BK180</f>
        <v>0</v>
      </c>
      <c r="L180" s="115"/>
      <c r="M180" s="120"/>
      <c r="P180" s="121">
        <f>SUM(P181:P206)</f>
        <v>0</v>
      </c>
      <c r="R180" s="121">
        <f>SUM(R181:R206)</f>
        <v>893.77924919999998</v>
      </c>
      <c r="T180" s="122">
        <f>SUM(T181:T206)</f>
        <v>0</v>
      </c>
      <c r="AR180" s="116" t="s">
        <v>79</v>
      </c>
      <c r="AT180" s="123" t="s">
        <v>70</v>
      </c>
      <c r="AU180" s="123" t="s">
        <v>79</v>
      </c>
      <c r="AY180" s="116" t="s">
        <v>134</v>
      </c>
      <c r="BK180" s="124">
        <f>SUM(BK181:BK206)</f>
        <v>0</v>
      </c>
    </row>
    <row r="181" spans="2:65" s="1" customFormat="1" ht="24.2" customHeight="1">
      <c r="B181" s="127"/>
      <c r="C181" s="128" t="s">
        <v>368</v>
      </c>
      <c r="D181" s="128" t="s">
        <v>137</v>
      </c>
      <c r="E181" s="129" t="s">
        <v>650</v>
      </c>
      <c r="F181" s="130" t="s">
        <v>651</v>
      </c>
      <c r="G181" s="131" t="s">
        <v>255</v>
      </c>
      <c r="H181" s="132">
        <v>1106</v>
      </c>
      <c r="I181" s="133"/>
      <c r="J181" s="134">
        <f>ROUND(I181*H181,2)</f>
        <v>0</v>
      </c>
      <c r="K181" s="130" t="s">
        <v>141</v>
      </c>
      <c r="L181" s="32"/>
      <c r="M181" s="135" t="s">
        <v>3</v>
      </c>
      <c r="N181" s="136" t="s">
        <v>42</v>
      </c>
      <c r="P181" s="137">
        <f>O181*H181</f>
        <v>0</v>
      </c>
      <c r="Q181" s="137">
        <v>9.1999999999999998E-2</v>
      </c>
      <c r="R181" s="137">
        <f>Q181*H181</f>
        <v>101.752</v>
      </c>
      <c r="S181" s="137">
        <v>0</v>
      </c>
      <c r="T181" s="138">
        <f>S181*H181</f>
        <v>0</v>
      </c>
      <c r="AR181" s="139" t="s">
        <v>157</v>
      </c>
      <c r="AT181" s="139" t="s">
        <v>137</v>
      </c>
      <c r="AU181" s="139" t="s">
        <v>81</v>
      </c>
      <c r="AY181" s="17" t="s">
        <v>134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7" t="s">
        <v>79</v>
      </c>
      <c r="BK181" s="140">
        <f>ROUND(I181*H181,2)</f>
        <v>0</v>
      </c>
      <c r="BL181" s="17" t="s">
        <v>157</v>
      </c>
      <c r="BM181" s="139" t="s">
        <v>1024</v>
      </c>
    </row>
    <row r="182" spans="2:65" s="1" customFormat="1">
      <c r="B182" s="32"/>
      <c r="D182" s="141" t="s">
        <v>144</v>
      </c>
      <c r="F182" s="142" t="s">
        <v>653</v>
      </c>
      <c r="I182" s="143"/>
      <c r="L182" s="32"/>
      <c r="M182" s="144"/>
      <c r="T182" s="53"/>
      <c r="AT182" s="17" t="s">
        <v>144</v>
      </c>
      <c r="AU182" s="17" t="s">
        <v>81</v>
      </c>
    </row>
    <row r="183" spans="2:65" s="12" customFormat="1">
      <c r="B183" s="150"/>
      <c r="D183" s="145" t="s">
        <v>258</v>
      </c>
      <c r="E183" s="151" t="s">
        <v>3</v>
      </c>
      <c r="F183" s="152" t="s">
        <v>993</v>
      </c>
      <c r="H183" s="153">
        <v>1106</v>
      </c>
      <c r="I183" s="154"/>
      <c r="L183" s="150"/>
      <c r="M183" s="155"/>
      <c r="T183" s="156"/>
      <c r="AT183" s="151" t="s">
        <v>258</v>
      </c>
      <c r="AU183" s="151" t="s">
        <v>81</v>
      </c>
      <c r="AV183" s="12" t="s">
        <v>81</v>
      </c>
      <c r="AW183" s="12" t="s">
        <v>32</v>
      </c>
      <c r="AX183" s="12" t="s">
        <v>79</v>
      </c>
      <c r="AY183" s="151" t="s">
        <v>134</v>
      </c>
    </row>
    <row r="184" spans="2:65" s="1" customFormat="1" ht="24.2" customHeight="1">
      <c r="B184" s="127"/>
      <c r="C184" s="128" t="s">
        <v>373</v>
      </c>
      <c r="D184" s="128" t="s">
        <v>137</v>
      </c>
      <c r="E184" s="129" t="s">
        <v>655</v>
      </c>
      <c r="F184" s="130" t="s">
        <v>656</v>
      </c>
      <c r="G184" s="131" t="s">
        <v>255</v>
      </c>
      <c r="H184" s="132">
        <v>1106</v>
      </c>
      <c r="I184" s="133"/>
      <c r="J184" s="134">
        <f>ROUND(I184*H184,2)</f>
        <v>0</v>
      </c>
      <c r="K184" s="130" t="s">
        <v>141</v>
      </c>
      <c r="L184" s="32"/>
      <c r="M184" s="135" t="s">
        <v>3</v>
      </c>
      <c r="N184" s="136" t="s">
        <v>42</v>
      </c>
      <c r="P184" s="137">
        <f>O184*H184</f>
        <v>0</v>
      </c>
      <c r="Q184" s="137">
        <v>0.106</v>
      </c>
      <c r="R184" s="137">
        <f>Q184*H184</f>
        <v>117.23599999999999</v>
      </c>
      <c r="S184" s="137">
        <v>0</v>
      </c>
      <c r="T184" s="138">
        <f>S184*H184</f>
        <v>0</v>
      </c>
      <c r="AR184" s="139" t="s">
        <v>157</v>
      </c>
      <c r="AT184" s="139" t="s">
        <v>137</v>
      </c>
      <c r="AU184" s="139" t="s">
        <v>81</v>
      </c>
      <c r="AY184" s="17" t="s">
        <v>134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79</v>
      </c>
      <c r="BK184" s="140">
        <f>ROUND(I184*H184,2)</f>
        <v>0</v>
      </c>
      <c r="BL184" s="17" t="s">
        <v>157</v>
      </c>
      <c r="BM184" s="139" t="s">
        <v>1025</v>
      </c>
    </row>
    <row r="185" spans="2:65" s="1" customFormat="1">
      <c r="B185" s="32"/>
      <c r="D185" s="141" t="s">
        <v>144</v>
      </c>
      <c r="F185" s="142" t="s">
        <v>658</v>
      </c>
      <c r="I185" s="143"/>
      <c r="L185" s="32"/>
      <c r="M185" s="144"/>
      <c r="T185" s="53"/>
      <c r="AT185" s="17" t="s">
        <v>144</v>
      </c>
      <c r="AU185" s="17" t="s">
        <v>81</v>
      </c>
    </row>
    <row r="186" spans="2:65" s="12" customFormat="1">
      <c r="B186" s="150"/>
      <c r="D186" s="145" t="s">
        <v>258</v>
      </c>
      <c r="E186" s="151" t="s">
        <v>3</v>
      </c>
      <c r="F186" s="152" t="s">
        <v>993</v>
      </c>
      <c r="H186" s="153">
        <v>1106</v>
      </c>
      <c r="I186" s="154"/>
      <c r="L186" s="150"/>
      <c r="M186" s="155"/>
      <c r="T186" s="156"/>
      <c r="AT186" s="151" t="s">
        <v>258</v>
      </c>
      <c r="AU186" s="151" t="s">
        <v>81</v>
      </c>
      <c r="AV186" s="12" t="s">
        <v>81</v>
      </c>
      <c r="AW186" s="12" t="s">
        <v>32</v>
      </c>
      <c r="AX186" s="12" t="s">
        <v>79</v>
      </c>
      <c r="AY186" s="151" t="s">
        <v>134</v>
      </c>
    </row>
    <row r="187" spans="2:65" s="1" customFormat="1" ht="24.2" customHeight="1">
      <c r="B187" s="127"/>
      <c r="C187" s="128" t="s">
        <v>378</v>
      </c>
      <c r="D187" s="128" t="s">
        <v>137</v>
      </c>
      <c r="E187" s="129" t="s">
        <v>659</v>
      </c>
      <c r="F187" s="130" t="s">
        <v>660</v>
      </c>
      <c r="G187" s="131" t="s">
        <v>255</v>
      </c>
      <c r="H187" s="132">
        <v>1106</v>
      </c>
      <c r="I187" s="133"/>
      <c r="J187" s="134">
        <f>ROUND(I187*H187,2)</f>
        <v>0</v>
      </c>
      <c r="K187" s="130" t="s">
        <v>141</v>
      </c>
      <c r="L187" s="32"/>
      <c r="M187" s="135" t="s">
        <v>3</v>
      </c>
      <c r="N187" s="136" t="s">
        <v>42</v>
      </c>
      <c r="P187" s="137">
        <f>O187*H187</f>
        <v>0</v>
      </c>
      <c r="Q187" s="137">
        <v>0.19800000000000001</v>
      </c>
      <c r="R187" s="137">
        <f>Q187*H187</f>
        <v>218.988</v>
      </c>
      <c r="S187" s="137">
        <v>0</v>
      </c>
      <c r="T187" s="138">
        <f>S187*H187</f>
        <v>0</v>
      </c>
      <c r="AR187" s="139" t="s">
        <v>157</v>
      </c>
      <c r="AT187" s="139" t="s">
        <v>137</v>
      </c>
      <c r="AU187" s="139" t="s">
        <v>81</v>
      </c>
      <c r="AY187" s="17" t="s">
        <v>134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79</v>
      </c>
      <c r="BK187" s="140">
        <f>ROUND(I187*H187,2)</f>
        <v>0</v>
      </c>
      <c r="BL187" s="17" t="s">
        <v>157</v>
      </c>
      <c r="BM187" s="139" t="s">
        <v>1026</v>
      </c>
    </row>
    <row r="188" spans="2:65" s="1" customFormat="1">
      <c r="B188" s="32"/>
      <c r="D188" s="141" t="s">
        <v>144</v>
      </c>
      <c r="F188" s="142" t="s">
        <v>662</v>
      </c>
      <c r="I188" s="143"/>
      <c r="L188" s="32"/>
      <c r="M188" s="144"/>
      <c r="T188" s="53"/>
      <c r="AT188" s="17" t="s">
        <v>144</v>
      </c>
      <c r="AU188" s="17" t="s">
        <v>81</v>
      </c>
    </row>
    <row r="189" spans="2:65" s="12" customFormat="1">
      <c r="B189" s="150"/>
      <c r="D189" s="145" t="s">
        <v>258</v>
      </c>
      <c r="E189" s="151" t="s">
        <v>3</v>
      </c>
      <c r="F189" s="152" t="s">
        <v>993</v>
      </c>
      <c r="H189" s="153">
        <v>1106</v>
      </c>
      <c r="I189" s="154"/>
      <c r="L189" s="150"/>
      <c r="M189" s="155"/>
      <c r="T189" s="156"/>
      <c r="AT189" s="151" t="s">
        <v>258</v>
      </c>
      <c r="AU189" s="151" t="s">
        <v>81</v>
      </c>
      <c r="AV189" s="12" t="s">
        <v>81</v>
      </c>
      <c r="AW189" s="12" t="s">
        <v>32</v>
      </c>
      <c r="AX189" s="12" t="s">
        <v>79</v>
      </c>
      <c r="AY189" s="151" t="s">
        <v>134</v>
      </c>
    </row>
    <row r="190" spans="2:65" s="1" customFormat="1" ht="24.2" customHeight="1">
      <c r="B190" s="127"/>
      <c r="C190" s="128" t="s">
        <v>386</v>
      </c>
      <c r="D190" s="128" t="s">
        <v>137</v>
      </c>
      <c r="E190" s="129" t="s">
        <v>663</v>
      </c>
      <c r="F190" s="130" t="s">
        <v>664</v>
      </c>
      <c r="G190" s="131" t="s">
        <v>255</v>
      </c>
      <c r="H190" s="132">
        <v>1106</v>
      </c>
      <c r="I190" s="133"/>
      <c r="J190" s="134">
        <f>ROUND(I190*H190,2)</f>
        <v>0</v>
      </c>
      <c r="K190" s="130" t="s">
        <v>141</v>
      </c>
      <c r="L190" s="32"/>
      <c r="M190" s="135" t="s">
        <v>3</v>
      </c>
      <c r="N190" s="136" t="s">
        <v>42</v>
      </c>
      <c r="P190" s="137">
        <f>O190*H190</f>
        <v>0</v>
      </c>
      <c r="Q190" s="137">
        <v>0.29160000000000003</v>
      </c>
      <c r="R190" s="137">
        <f>Q190*H190</f>
        <v>322.50960000000003</v>
      </c>
      <c r="S190" s="137">
        <v>0</v>
      </c>
      <c r="T190" s="138">
        <f>S190*H190</f>
        <v>0</v>
      </c>
      <c r="AR190" s="139" t="s">
        <v>157</v>
      </c>
      <c r="AT190" s="139" t="s">
        <v>137</v>
      </c>
      <c r="AU190" s="139" t="s">
        <v>81</v>
      </c>
      <c r="AY190" s="17" t="s">
        <v>134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7" t="s">
        <v>79</v>
      </c>
      <c r="BK190" s="140">
        <f>ROUND(I190*H190,2)</f>
        <v>0</v>
      </c>
      <c r="BL190" s="17" t="s">
        <v>157</v>
      </c>
      <c r="BM190" s="139" t="s">
        <v>1027</v>
      </c>
    </row>
    <row r="191" spans="2:65" s="1" customFormat="1">
      <c r="B191" s="32"/>
      <c r="D191" s="141" t="s">
        <v>144</v>
      </c>
      <c r="F191" s="142" t="s">
        <v>666</v>
      </c>
      <c r="I191" s="143"/>
      <c r="L191" s="32"/>
      <c r="M191" s="144"/>
      <c r="T191" s="53"/>
      <c r="AT191" s="17" t="s">
        <v>144</v>
      </c>
      <c r="AU191" s="17" t="s">
        <v>81</v>
      </c>
    </row>
    <row r="192" spans="2:65" s="12" customFormat="1">
      <c r="B192" s="150"/>
      <c r="D192" s="145" t="s">
        <v>258</v>
      </c>
      <c r="E192" s="151" t="s">
        <v>3</v>
      </c>
      <c r="F192" s="152" t="s">
        <v>993</v>
      </c>
      <c r="H192" s="153">
        <v>1106</v>
      </c>
      <c r="I192" s="154"/>
      <c r="L192" s="150"/>
      <c r="M192" s="155"/>
      <c r="T192" s="156"/>
      <c r="AT192" s="151" t="s">
        <v>258</v>
      </c>
      <c r="AU192" s="151" t="s">
        <v>81</v>
      </c>
      <c r="AV192" s="12" t="s">
        <v>81</v>
      </c>
      <c r="AW192" s="12" t="s">
        <v>32</v>
      </c>
      <c r="AX192" s="12" t="s">
        <v>79</v>
      </c>
      <c r="AY192" s="151" t="s">
        <v>134</v>
      </c>
    </row>
    <row r="193" spans="2:65" s="1" customFormat="1" ht="21.75" customHeight="1">
      <c r="B193" s="127"/>
      <c r="C193" s="128" t="s">
        <v>671</v>
      </c>
      <c r="D193" s="128" t="s">
        <v>137</v>
      </c>
      <c r="E193" s="129" t="s">
        <v>667</v>
      </c>
      <c r="F193" s="130" t="s">
        <v>668</v>
      </c>
      <c r="G193" s="131" t="s">
        <v>255</v>
      </c>
      <c r="H193" s="132">
        <v>1106</v>
      </c>
      <c r="I193" s="133"/>
      <c r="J193" s="134">
        <f>ROUND(I193*H193,2)</f>
        <v>0</v>
      </c>
      <c r="K193" s="130" t="s">
        <v>141</v>
      </c>
      <c r="L193" s="32"/>
      <c r="M193" s="135" t="s">
        <v>3</v>
      </c>
      <c r="N193" s="136" t="s">
        <v>42</v>
      </c>
      <c r="P193" s="137">
        <f>O193*H193</f>
        <v>0</v>
      </c>
      <c r="Q193" s="137">
        <v>6.9000000000000006E-2</v>
      </c>
      <c r="R193" s="137">
        <f>Q193*H193</f>
        <v>76.314000000000007</v>
      </c>
      <c r="S193" s="137">
        <v>0</v>
      </c>
      <c r="T193" s="138">
        <f>S193*H193</f>
        <v>0</v>
      </c>
      <c r="AR193" s="139" t="s">
        <v>157</v>
      </c>
      <c r="AT193" s="139" t="s">
        <v>137</v>
      </c>
      <c r="AU193" s="139" t="s">
        <v>81</v>
      </c>
      <c r="AY193" s="17" t="s">
        <v>134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79</v>
      </c>
      <c r="BK193" s="140">
        <f>ROUND(I193*H193,2)</f>
        <v>0</v>
      </c>
      <c r="BL193" s="17" t="s">
        <v>157</v>
      </c>
      <c r="BM193" s="139" t="s">
        <v>1028</v>
      </c>
    </row>
    <row r="194" spans="2:65" s="1" customFormat="1">
      <c r="B194" s="32"/>
      <c r="D194" s="141" t="s">
        <v>144</v>
      </c>
      <c r="F194" s="142" t="s">
        <v>670</v>
      </c>
      <c r="I194" s="143"/>
      <c r="L194" s="32"/>
      <c r="M194" s="144"/>
      <c r="T194" s="53"/>
      <c r="AT194" s="17" t="s">
        <v>144</v>
      </c>
      <c r="AU194" s="17" t="s">
        <v>81</v>
      </c>
    </row>
    <row r="195" spans="2:65" s="12" customFormat="1">
      <c r="B195" s="150"/>
      <c r="D195" s="145" t="s">
        <v>258</v>
      </c>
      <c r="E195" s="151" t="s">
        <v>3</v>
      </c>
      <c r="F195" s="152" t="s">
        <v>993</v>
      </c>
      <c r="H195" s="153">
        <v>1106</v>
      </c>
      <c r="I195" s="154"/>
      <c r="L195" s="150"/>
      <c r="M195" s="155"/>
      <c r="T195" s="156"/>
      <c r="AT195" s="151" t="s">
        <v>258</v>
      </c>
      <c r="AU195" s="151" t="s">
        <v>81</v>
      </c>
      <c r="AV195" s="12" t="s">
        <v>81</v>
      </c>
      <c r="AW195" s="12" t="s">
        <v>32</v>
      </c>
      <c r="AX195" s="12" t="s">
        <v>79</v>
      </c>
      <c r="AY195" s="151" t="s">
        <v>134</v>
      </c>
    </row>
    <row r="196" spans="2:65" s="1" customFormat="1" ht="32.25" customHeight="1">
      <c r="B196" s="127"/>
      <c r="C196" s="128" t="s">
        <v>677</v>
      </c>
      <c r="D196" s="128" t="s">
        <v>137</v>
      </c>
      <c r="E196" s="129" t="s">
        <v>683</v>
      </c>
      <c r="F196" s="272" t="s">
        <v>1659</v>
      </c>
      <c r="G196" s="131" t="s">
        <v>255</v>
      </c>
      <c r="H196" s="132">
        <v>1106</v>
      </c>
      <c r="I196" s="133"/>
      <c r="J196" s="134">
        <f>ROUND(I196*H196,2)</f>
        <v>0</v>
      </c>
      <c r="K196" s="130" t="s">
        <v>141</v>
      </c>
      <c r="L196" s="32"/>
      <c r="M196" s="135" t="s">
        <v>3</v>
      </c>
      <c r="N196" s="136" t="s">
        <v>42</v>
      </c>
      <c r="P196" s="137">
        <f>O196*H196</f>
        <v>0</v>
      </c>
      <c r="Q196" s="137">
        <v>5.151E-2</v>
      </c>
      <c r="R196" s="137">
        <f>Q196*H196</f>
        <v>56.970060000000004</v>
      </c>
      <c r="S196" s="137">
        <v>0</v>
      </c>
      <c r="T196" s="138">
        <f>S196*H196</f>
        <v>0</v>
      </c>
      <c r="AR196" s="139" t="s">
        <v>157</v>
      </c>
      <c r="AT196" s="139" t="s">
        <v>137</v>
      </c>
      <c r="AU196" s="139" t="s">
        <v>81</v>
      </c>
      <c r="AY196" s="17" t="s">
        <v>134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7" t="s">
        <v>79</v>
      </c>
      <c r="BK196" s="140">
        <f>ROUND(I196*H196,2)</f>
        <v>0</v>
      </c>
      <c r="BL196" s="17" t="s">
        <v>157</v>
      </c>
      <c r="BM196" s="139" t="s">
        <v>1029</v>
      </c>
    </row>
    <row r="197" spans="2:65" s="1" customFormat="1">
      <c r="B197" s="32"/>
      <c r="D197" s="141" t="s">
        <v>144</v>
      </c>
      <c r="F197" s="142" t="s">
        <v>685</v>
      </c>
      <c r="I197" s="143"/>
      <c r="L197" s="32"/>
      <c r="M197" s="144"/>
      <c r="T197" s="53"/>
      <c r="AT197" s="17" t="s">
        <v>144</v>
      </c>
      <c r="AU197" s="17" t="s">
        <v>81</v>
      </c>
    </row>
    <row r="198" spans="2:65" s="12" customFormat="1">
      <c r="B198" s="150"/>
      <c r="D198" s="145" t="s">
        <v>258</v>
      </c>
      <c r="E198" s="151" t="s">
        <v>3</v>
      </c>
      <c r="F198" s="152" t="s">
        <v>993</v>
      </c>
      <c r="H198" s="153">
        <v>1106</v>
      </c>
      <c r="I198" s="154"/>
      <c r="L198" s="150"/>
      <c r="M198" s="155"/>
      <c r="T198" s="156"/>
      <c r="AT198" s="151" t="s">
        <v>258</v>
      </c>
      <c r="AU198" s="151" t="s">
        <v>81</v>
      </c>
      <c r="AV198" s="12" t="s">
        <v>81</v>
      </c>
      <c r="AW198" s="12" t="s">
        <v>32</v>
      </c>
      <c r="AX198" s="12" t="s">
        <v>79</v>
      </c>
      <c r="AY198" s="151" t="s">
        <v>134</v>
      </c>
    </row>
    <row r="199" spans="2:65" s="1" customFormat="1" ht="16.5" customHeight="1">
      <c r="B199" s="127"/>
      <c r="C199" s="128" t="s">
        <v>682</v>
      </c>
      <c r="D199" s="128" t="s">
        <v>137</v>
      </c>
      <c r="E199" s="129" t="s">
        <v>687</v>
      </c>
      <c r="F199" s="130" t="s">
        <v>688</v>
      </c>
      <c r="G199" s="131" t="s">
        <v>275</v>
      </c>
      <c r="H199" s="132">
        <v>958.92</v>
      </c>
      <c r="I199" s="133"/>
      <c r="J199" s="134">
        <f>ROUND(I199*H199,2)</f>
        <v>0</v>
      </c>
      <c r="K199" s="130" t="s">
        <v>141</v>
      </c>
      <c r="L199" s="32"/>
      <c r="M199" s="135" t="s">
        <v>3</v>
      </c>
      <c r="N199" s="136" t="s">
        <v>42</v>
      </c>
      <c r="P199" s="137">
        <f>O199*H199</f>
        <v>0</v>
      </c>
      <c r="Q199" s="137">
        <v>1.0000000000000001E-5</v>
      </c>
      <c r="R199" s="137">
        <f>Q199*H199</f>
        <v>9.5892000000000008E-3</v>
      </c>
      <c r="S199" s="137">
        <v>0</v>
      </c>
      <c r="T199" s="138">
        <f>S199*H199</f>
        <v>0</v>
      </c>
      <c r="AR199" s="139" t="s">
        <v>157</v>
      </c>
      <c r="AT199" s="139" t="s">
        <v>137</v>
      </c>
      <c r="AU199" s="139" t="s">
        <v>81</v>
      </c>
      <c r="AY199" s="17" t="s">
        <v>134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79</v>
      </c>
      <c r="BK199" s="140">
        <f>ROUND(I199*H199,2)</f>
        <v>0</v>
      </c>
      <c r="BL199" s="17" t="s">
        <v>157</v>
      </c>
      <c r="BM199" s="139" t="s">
        <v>1030</v>
      </c>
    </row>
    <row r="200" spans="2:65" s="1" customFormat="1">
      <c r="B200" s="32"/>
      <c r="D200" s="141" t="s">
        <v>144</v>
      </c>
      <c r="F200" s="142" t="s">
        <v>690</v>
      </c>
      <c r="I200" s="143"/>
      <c r="L200" s="32"/>
      <c r="M200" s="144"/>
      <c r="T200" s="53"/>
      <c r="AT200" s="17" t="s">
        <v>144</v>
      </c>
      <c r="AU200" s="17" t="s">
        <v>81</v>
      </c>
    </row>
    <row r="201" spans="2:65" s="12" customFormat="1">
      <c r="B201" s="150"/>
      <c r="D201" s="145" t="s">
        <v>258</v>
      </c>
      <c r="E201" s="151" t="s">
        <v>3</v>
      </c>
      <c r="F201" s="152" t="s">
        <v>1031</v>
      </c>
      <c r="H201" s="153">
        <v>213.6</v>
      </c>
      <c r="I201" s="154"/>
      <c r="L201" s="150"/>
      <c r="M201" s="155"/>
      <c r="T201" s="156"/>
      <c r="AT201" s="151" t="s">
        <v>258</v>
      </c>
      <c r="AU201" s="151" t="s">
        <v>81</v>
      </c>
      <c r="AV201" s="12" t="s">
        <v>81</v>
      </c>
      <c r="AW201" s="12" t="s">
        <v>32</v>
      </c>
      <c r="AX201" s="12" t="s">
        <v>71</v>
      </c>
      <c r="AY201" s="151" t="s">
        <v>134</v>
      </c>
    </row>
    <row r="202" spans="2:65" s="12" customFormat="1">
      <c r="B202" s="150"/>
      <c r="D202" s="145" t="s">
        <v>258</v>
      </c>
      <c r="E202" s="151" t="s">
        <v>3</v>
      </c>
      <c r="F202" s="152" t="s">
        <v>1032</v>
      </c>
      <c r="H202" s="153">
        <v>3.2</v>
      </c>
      <c r="I202" s="154"/>
      <c r="L202" s="150"/>
      <c r="M202" s="155"/>
      <c r="T202" s="156"/>
      <c r="AT202" s="151" t="s">
        <v>258</v>
      </c>
      <c r="AU202" s="151" t="s">
        <v>81</v>
      </c>
      <c r="AV202" s="12" t="s">
        <v>81</v>
      </c>
      <c r="AW202" s="12" t="s">
        <v>32</v>
      </c>
      <c r="AX202" s="12" t="s">
        <v>71</v>
      </c>
      <c r="AY202" s="151" t="s">
        <v>134</v>
      </c>
    </row>
    <row r="203" spans="2:65" s="12" customFormat="1">
      <c r="B203" s="150"/>
      <c r="D203" s="145" t="s">
        <v>258</v>
      </c>
      <c r="E203" s="151" t="s">
        <v>3</v>
      </c>
      <c r="F203" s="152" t="s">
        <v>1033</v>
      </c>
      <c r="H203" s="153">
        <v>159.5</v>
      </c>
      <c r="I203" s="154"/>
      <c r="L203" s="150"/>
      <c r="M203" s="155"/>
      <c r="T203" s="156"/>
      <c r="AT203" s="151" t="s">
        <v>258</v>
      </c>
      <c r="AU203" s="151" t="s">
        <v>81</v>
      </c>
      <c r="AV203" s="12" t="s">
        <v>81</v>
      </c>
      <c r="AW203" s="12" t="s">
        <v>32</v>
      </c>
      <c r="AX203" s="12" t="s">
        <v>71</v>
      </c>
      <c r="AY203" s="151" t="s">
        <v>134</v>
      </c>
    </row>
    <row r="204" spans="2:65" s="12" customFormat="1">
      <c r="B204" s="150"/>
      <c r="D204" s="145" t="s">
        <v>258</v>
      </c>
      <c r="E204" s="151" t="s">
        <v>3</v>
      </c>
      <c r="F204" s="152" t="s">
        <v>1034</v>
      </c>
      <c r="H204" s="153">
        <v>163.19999999999999</v>
      </c>
      <c r="I204" s="154"/>
      <c r="L204" s="150"/>
      <c r="M204" s="155"/>
      <c r="T204" s="156"/>
      <c r="AT204" s="151" t="s">
        <v>258</v>
      </c>
      <c r="AU204" s="151" t="s">
        <v>81</v>
      </c>
      <c r="AV204" s="12" t="s">
        <v>81</v>
      </c>
      <c r="AW204" s="12" t="s">
        <v>32</v>
      </c>
      <c r="AX204" s="12" t="s">
        <v>71</v>
      </c>
      <c r="AY204" s="151" t="s">
        <v>134</v>
      </c>
    </row>
    <row r="205" spans="2:65" s="12" customFormat="1">
      <c r="B205" s="150"/>
      <c r="D205" s="145" t="s">
        <v>258</v>
      </c>
      <c r="E205" s="151" t="s">
        <v>3</v>
      </c>
      <c r="F205" s="152" t="s">
        <v>1035</v>
      </c>
      <c r="H205" s="153">
        <v>419.42</v>
      </c>
      <c r="I205" s="154"/>
      <c r="L205" s="150"/>
      <c r="M205" s="155"/>
      <c r="T205" s="156"/>
      <c r="AT205" s="151" t="s">
        <v>258</v>
      </c>
      <c r="AU205" s="151" t="s">
        <v>81</v>
      </c>
      <c r="AV205" s="12" t="s">
        <v>81</v>
      </c>
      <c r="AW205" s="12" t="s">
        <v>32</v>
      </c>
      <c r="AX205" s="12" t="s">
        <v>71</v>
      </c>
      <c r="AY205" s="151" t="s">
        <v>134</v>
      </c>
    </row>
    <row r="206" spans="2:65" s="13" customFormat="1">
      <c r="B206" s="157"/>
      <c r="D206" s="145" t="s">
        <v>258</v>
      </c>
      <c r="E206" s="158" t="s">
        <v>3</v>
      </c>
      <c r="F206" s="159" t="s">
        <v>291</v>
      </c>
      <c r="H206" s="160">
        <v>958.92000000000007</v>
      </c>
      <c r="I206" s="161"/>
      <c r="L206" s="157"/>
      <c r="M206" s="162"/>
      <c r="T206" s="163"/>
      <c r="AT206" s="158" t="s">
        <v>258</v>
      </c>
      <c r="AU206" s="158" t="s">
        <v>81</v>
      </c>
      <c r="AV206" s="13" t="s">
        <v>157</v>
      </c>
      <c r="AW206" s="13" t="s">
        <v>32</v>
      </c>
      <c r="AX206" s="13" t="s">
        <v>79</v>
      </c>
      <c r="AY206" s="158" t="s">
        <v>134</v>
      </c>
    </row>
    <row r="207" spans="2:65" s="11" customFormat="1" ht="22.9" customHeight="1">
      <c r="B207" s="115"/>
      <c r="D207" s="116" t="s">
        <v>70</v>
      </c>
      <c r="E207" s="125" t="s">
        <v>185</v>
      </c>
      <c r="F207" s="125" t="s">
        <v>321</v>
      </c>
      <c r="I207" s="118"/>
      <c r="J207" s="126">
        <f>BK207</f>
        <v>0</v>
      </c>
      <c r="L207" s="115"/>
      <c r="M207" s="120"/>
      <c r="P207" s="121">
        <f>SUM(P208:P219)</f>
        <v>0</v>
      </c>
      <c r="R207" s="121">
        <f>SUM(R208:R219)</f>
        <v>78.089823050000007</v>
      </c>
      <c r="T207" s="122">
        <f>SUM(T208:T219)</f>
        <v>0</v>
      </c>
      <c r="AR207" s="116" t="s">
        <v>79</v>
      </c>
      <c r="AT207" s="123" t="s">
        <v>70</v>
      </c>
      <c r="AU207" s="123" t="s">
        <v>79</v>
      </c>
      <c r="AY207" s="116" t="s">
        <v>134</v>
      </c>
      <c r="BK207" s="124">
        <f>SUM(BK208:BK219)</f>
        <v>0</v>
      </c>
    </row>
    <row r="208" spans="2:65" s="1" customFormat="1" ht="24.2" customHeight="1">
      <c r="B208" s="127"/>
      <c r="C208" s="128" t="s">
        <v>686</v>
      </c>
      <c r="D208" s="128" t="s">
        <v>137</v>
      </c>
      <c r="E208" s="129" t="s">
        <v>719</v>
      </c>
      <c r="F208" s="130" t="s">
        <v>720</v>
      </c>
      <c r="G208" s="131" t="s">
        <v>275</v>
      </c>
      <c r="H208" s="132">
        <v>138.41999999999999</v>
      </c>
      <c r="I208" s="133"/>
      <c r="J208" s="134">
        <f>ROUND(I208*H208,2)</f>
        <v>0</v>
      </c>
      <c r="K208" s="130" t="s">
        <v>141</v>
      </c>
      <c r="L208" s="32"/>
      <c r="M208" s="135" t="s">
        <v>3</v>
      </c>
      <c r="N208" s="136" t="s">
        <v>42</v>
      </c>
      <c r="P208" s="137">
        <f>O208*H208</f>
        <v>0</v>
      </c>
      <c r="Q208" s="137">
        <v>0.1295</v>
      </c>
      <c r="R208" s="137">
        <f>Q208*H208</f>
        <v>17.92539</v>
      </c>
      <c r="S208" s="137">
        <v>0</v>
      </c>
      <c r="T208" s="138">
        <f>S208*H208</f>
        <v>0</v>
      </c>
      <c r="AR208" s="139" t="s">
        <v>157</v>
      </c>
      <c r="AT208" s="139" t="s">
        <v>137</v>
      </c>
      <c r="AU208" s="139" t="s">
        <v>81</v>
      </c>
      <c r="AY208" s="17" t="s">
        <v>134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7" t="s">
        <v>79</v>
      </c>
      <c r="BK208" s="140">
        <f>ROUND(I208*H208,2)</f>
        <v>0</v>
      </c>
      <c r="BL208" s="17" t="s">
        <v>157</v>
      </c>
      <c r="BM208" s="139" t="s">
        <v>1036</v>
      </c>
    </row>
    <row r="209" spans="2:65" s="1" customFormat="1">
      <c r="B209" s="32"/>
      <c r="D209" s="141" t="s">
        <v>144</v>
      </c>
      <c r="F209" s="142" t="s">
        <v>722</v>
      </c>
      <c r="I209" s="143"/>
      <c r="L209" s="32"/>
      <c r="M209" s="144"/>
      <c r="T209" s="53"/>
      <c r="AT209" s="17" t="s">
        <v>144</v>
      </c>
      <c r="AU209" s="17" t="s">
        <v>81</v>
      </c>
    </row>
    <row r="210" spans="2:65" s="12" customFormat="1">
      <c r="B210" s="150"/>
      <c r="D210" s="145" t="s">
        <v>258</v>
      </c>
      <c r="E210" s="151" t="s">
        <v>3</v>
      </c>
      <c r="F210" s="152" t="s">
        <v>1037</v>
      </c>
      <c r="H210" s="153">
        <v>138.41999999999999</v>
      </c>
      <c r="I210" s="154"/>
      <c r="L210" s="150"/>
      <c r="M210" s="155"/>
      <c r="T210" s="156"/>
      <c r="AT210" s="151" t="s">
        <v>258</v>
      </c>
      <c r="AU210" s="151" t="s">
        <v>81</v>
      </c>
      <c r="AV210" s="12" t="s">
        <v>81</v>
      </c>
      <c r="AW210" s="12" t="s">
        <v>32</v>
      </c>
      <c r="AX210" s="12" t="s">
        <v>79</v>
      </c>
      <c r="AY210" s="151" t="s">
        <v>134</v>
      </c>
    </row>
    <row r="211" spans="2:65" s="1" customFormat="1" ht="16.5" customHeight="1">
      <c r="B211" s="127"/>
      <c r="C211" s="167" t="s">
        <v>694</v>
      </c>
      <c r="D211" s="167" t="s">
        <v>595</v>
      </c>
      <c r="E211" s="168" t="s">
        <v>913</v>
      </c>
      <c r="F211" s="169" t="s">
        <v>914</v>
      </c>
      <c r="G211" s="170" t="s">
        <v>275</v>
      </c>
      <c r="H211" s="171">
        <v>141.18799999999999</v>
      </c>
      <c r="I211" s="172"/>
      <c r="J211" s="173">
        <f>ROUND(I211*H211,2)</f>
        <v>0</v>
      </c>
      <c r="K211" s="169" t="s">
        <v>141</v>
      </c>
      <c r="L211" s="174"/>
      <c r="M211" s="175" t="s">
        <v>3</v>
      </c>
      <c r="N211" s="176" t="s">
        <v>42</v>
      </c>
      <c r="P211" s="137">
        <f>O211*H211</f>
        <v>0</v>
      </c>
      <c r="Q211" s="137">
        <v>2.8000000000000001E-2</v>
      </c>
      <c r="R211" s="137">
        <f>Q211*H211</f>
        <v>3.9532639999999999</v>
      </c>
      <c r="S211" s="137">
        <v>0</v>
      </c>
      <c r="T211" s="138">
        <f>S211*H211</f>
        <v>0</v>
      </c>
      <c r="AR211" s="139" t="s">
        <v>179</v>
      </c>
      <c r="AT211" s="139" t="s">
        <v>595</v>
      </c>
      <c r="AU211" s="139" t="s">
        <v>81</v>
      </c>
      <c r="AY211" s="17" t="s">
        <v>134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79</v>
      </c>
      <c r="BK211" s="140">
        <f>ROUND(I211*H211,2)</f>
        <v>0</v>
      </c>
      <c r="BL211" s="17" t="s">
        <v>157</v>
      </c>
      <c r="BM211" s="139" t="s">
        <v>1038</v>
      </c>
    </row>
    <row r="212" spans="2:65" s="12" customFormat="1">
      <c r="B212" s="150"/>
      <c r="D212" s="145" t="s">
        <v>258</v>
      </c>
      <c r="F212" s="152" t="s">
        <v>1039</v>
      </c>
      <c r="H212" s="153">
        <v>141.18799999999999</v>
      </c>
      <c r="I212" s="154"/>
      <c r="L212" s="150"/>
      <c r="M212" s="155"/>
      <c r="T212" s="156"/>
      <c r="AT212" s="151" t="s">
        <v>258</v>
      </c>
      <c r="AU212" s="151" t="s">
        <v>81</v>
      </c>
      <c r="AV212" s="12" t="s">
        <v>81</v>
      </c>
      <c r="AW212" s="12" t="s">
        <v>4</v>
      </c>
      <c r="AX212" s="12" t="s">
        <v>79</v>
      </c>
      <c r="AY212" s="151" t="s">
        <v>134</v>
      </c>
    </row>
    <row r="213" spans="2:65" s="1" customFormat="1" ht="16.5" customHeight="1">
      <c r="B213" s="127"/>
      <c r="C213" s="128" t="s">
        <v>698</v>
      </c>
      <c r="D213" s="128" t="s">
        <v>137</v>
      </c>
      <c r="E213" s="129" t="s">
        <v>921</v>
      </c>
      <c r="F213" s="130" t="s">
        <v>922</v>
      </c>
      <c r="G213" s="131" t="s">
        <v>255</v>
      </c>
      <c r="H213" s="132">
        <v>449.86500000000001</v>
      </c>
      <c r="I213" s="133"/>
      <c r="J213" s="134">
        <f>ROUND(I213*H213,2)</f>
        <v>0</v>
      </c>
      <c r="K213" s="130" t="s">
        <v>3</v>
      </c>
      <c r="L213" s="32"/>
      <c r="M213" s="135" t="s">
        <v>3</v>
      </c>
      <c r="N213" s="136" t="s">
        <v>42</v>
      </c>
      <c r="P213" s="137">
        <f>O213*H213</f>
        <v>0</v>
      </c>
      <c r="Q213" s="137">
        <v>0.12317</v>
      </c>
      <c r="R213" s="137">
        <f>Q213*H213</f>
        <v>55.409872050000004</v>
      </c>
      <c r="S213" s="137">
        <v>0</v>
      </c>
      <c r="T213" s="138">
        <f>S213*H213</f>
        <v>0</v>
      </c>
      <c r="AR213" s="139" t="s">
        <v>157</v>
      </c>
      <c r="AT213" s="139" t="s">
        <v>137</v>
      </c>
      <c r="AU213" s="139" t="s">
        <v>81</v>
      </c>
      <c r="AY213" s="17" t="s">
        <v>134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79</v>
      </c>
      <c r="BK213" s="140">
        <f>ROUND(I213*H213,2)</f>
        <v>0</v>
      </c>
      <c r="BL213" s="17" t="s">
        <v>157</v>
      </c>
      <c r="BM213" s="139" t="s">
        <v>1040</v>
      </c>
    </row>
    <row r="214" spans="2:65" s="12" customFormat="1">
      <c r="B214" s="150"/>
      <c r="D214" s="145" t="s">
        <v>258</v>
      </c>
      <c r="E214" s="151" t="s">
        <v>3</v>
      </c>
      <c r="F214" s="152" t="s">
        <v>1041</v>
      </c>
      <c r="H214" s="153">
        <v>286</v>
      </c>
      <c r="I214" s="154"/>
      <c r="L214" s="150"/>
      <c r="M214" s="155"/>
      <c r="T214" s="156"/>
      <c r="AT214" s="151" t="s">
        <v>258</v>
      </c>
      <c r="AU214" s="151" t="s">
        <v>81</v>
      </c>
      <c r="AV214" s="12" t="s">
        <v>81</v>
      </c>
      <c r="AW214" s="12" t="s">
        <v>32</v>
      </c>
      <c r="AX214" s="12" t="s">
        <v>71</v>
      </c>
      <c r="AY214" s="151" t="s">
        <v>134</v>
      </c>
    </row>
    <row r="215" spans="2:65" s="12" customFormat="1">
      <c r="B215" s="150"/>
      <c r="D215" s="145" t="s">
        <v>258</v>
      </c>
      <c r="E215" s="151" t="s">
        <v>3</v>
      </c>
      <c r="F215" s="152" t="s">
        <v>1042</v>
      </c>
      <c r="H215" s="153">
        <v>163.86500000000001</v>
      </c>
      <c r="I215" s="154"/>
      <c r="L215" s="150"/>
      <c r="M215" s="155"/>
      <c r="T215" s="156"/>
      <c r="AT215" s="151" t="s">
        <v>258</v>
      </c>
      <c r="AU215" s="151" t="s">
        <v>81</v>
      </c>
      <c r="AV215" s="12" t="s">
        <v>81</v>
      </c>
      <c r="AW215" s="12" t="s">
        <v>32</v>
      </c>
      <c r="AX215" s="12" t="s">
        <v>71</v>
      </c>
      <c r="AY215" s="151" t="s">
        <v>134</v>
      </c>
    </row>
    <row r="216" spans="2:65" s="13" customFormat="1">
      <c r="B216" s="157"/>
      <c r="D216" s="145" t="s">
        <v>258</v>
      </c>
      <c r="E216" s="158" t="s">
        <v>3</v>
      </c>
      <c r="F216" s="159" t="s">
        <v>291</v>
      </c>
      <c r="H216" s="160">
        <v>449.86500000000001</v>
      </c>
      <c r="I216" s="161"/>
      <c r="L216" s="157"/>
      <c r="M216" s="162"/>
      <c r="T216" s="163"/>
      <c r="AT216" s="158" t="s">
        <v>258</v>
      </c>
      <c r="AU216" s="158" t="s">
        <v>81</v>
      </c>
      <c r="AV216" s="13" t="s">
        <v>157</v>
      </c>
      <c r="AW216" s="13" t="s">
        <v>32</v>
      </c>
      <c r="AX216" s="13" t="s">
        <v>79</v>
      </c>
      <c r="AY216" s="158" t="s">
        <v>134</v>
      </c>
    </row>
    <row r="217" spans="2:65" s="1" customFormat="1" ht="16.5" customHeight="1">
      <c r="B217" s="127"/>
      <c r="C217" s="128" t="s">
        <v>703</v>
      </c>
      <c r="D217" s="128" t="s">
        <v>137</v>
      </c>
      <c r="E217" s="129" t="s">
        <v>926</v>
      </c>
      <c r="F217" s="130" t="s">
        <v>927</v>
      </c>
      <c r="G217" s="131" t="s">
        <v>255</v>
      </c>
      <c r="H217" s="132">
        <v>1161.3</v>
      </c>
      <c r="I217" s="133"/>
      <c r="J217" s="134">
        <f>ROUND(I217*H217,2)</f>
        <v>0</v>
      </c>
      <c r="K217" s="130" t="s">
        <v>141</v>
      </c>
      <c r="L217" s="32"/>
      <c r="M217" s="135" t="s">
        <v>3</v>
      </c>
      <c r="N217" s="136" t="s">
        <v>42</v>
      </c>
      <c r="P217" s="137">
        <f>O217*H217</f>
        <v>0</v>
      </c>
      <c r="Q217" s="137">
        <v>6.8999999999999997E-4</v>
      </c>
      <c r="R217" s="137">
        <f>Q217*H217</f>
        <v>0.80129699999999993</v>
      </c>
      <c r="S217" s="137">
        <v>0</v>
      </c>
      <c r="T217" s="138">
        <f>S217*H217</f>
        <v>0</v>
      </c>
      <c r="AR217" s="139" t="s">
        <v>157</v>
      </c>
      <c r="AT217" s="139" t="s">
        <v>137</v>
      </c>
      <c r="AU217" s="139" t="s">
        <v>81</v>
      </c>
      <c r="AY217" s="17" t="s">
        <v>134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79</v>
      </c>
      <c r="BK217" s="140">
        <f>ROUND(I217*H217,2)</f>
        <v>0</v>
      </c>
      <c r="BL217" s="17" t="s">
        <v>157</v>
      </c>
      <c r="BM217" s="139" t="s">
        <v>1043</v>
      </c>
    </row>
    <row r="218" spans="2:65" s="1" customFormat="1">
      <c r="B218" s="32"/>
      <c r="D218" s="141" t="s">
        <v>144</v>
      </c>
      <c r="F218" s="142" t="s">
        <v>929</v>
      </c>
      <c r="I218" s="143"/>
      <c r="L218" s="32"/>
      <c r="M218" s="144"/>
      <c r="T218" s="53"/>
      <c r="AT218" s="17" t="s">
        <v>144</v>
      </c>
      <c r="AU218" s="17" t="s">
        <v>81</v>
      </c>
    </row>
    <row r="219" spans="2:65" s="12" customFormat="1">
      <c r="B219" s="150"/>
      <c r="D219" s="145" t="s">
        <v>258</v>
      </c>
      <c r="E219" s="151" t="s">
        <v>3</v>
      </c>
      <c r="F219" s="152" t="s">
        <v>1044</v>
      </c>
      <c r="H219" s="153">
        <v>1161.3</v>
      </c>
      <c r="I219" s="154"/>
      <c r="L219" s="150"/>
      <c r="M219" s="155"/>
      <c r="T219" s="156"/>
      <c r="AT219" s="151" t="s">
        <v>258</v>
      </c>
      <c r="AU219" s="151" t="s">
        <v>81</v>
      </c>
      <c r="AV219" s="12" t="s">
        <v>81</v>
      </c>
      <c r="AW219" s="12" t="s">
        <v>32</v>
      </c>
      <c r="AX219" s="12" t="s">
        <v>79</v>
      </c>
      <c r="AY219" s="151" t="s">
        <v>134</v>
      </c>
    </row>
    <row r="220" spans="2:65" s="11" customFormat="1" ht="22.9" customHeight="1">
      <c r="B220" s="115"/>
      <c r="D220" s="116" t="s">
        <v>70</v>
      </c>
      <c r="E220" s="125" t="s">
        <v>785</v>
      </c>
      <c r="F220" s="125" t="s">
        <v>786</v>
      </c>
      <c r="I220" s="118"/>
      <c r="J220" s="126">
        <f>BK220</f>
        <v>0</v>
      </c>
      <c r="L220" s="115"/>
      <c r="M220" s="120"/>
      <c r="P220" s="121">
        <f>SUM(P221:P227)</f>
        <v>0</v>
      </c>
      <c r="R220" s="121">
        <f>SUM(R221:R227)</f>
        <v>0</v>
      </c>
      <c r="T220" s="122">
        <f>SUM(T221:T227)</f>
        <v>0</v>
      </c>
      <c r="AR220" s="116" t="s">
        <v>79</v>
      </c>
      <c r="AT220" s="123" t="s">
        <v>70</v>
      </c>
      <c r="AU220" s="123" t="s">
        <v>79</v>
      </c>
      <c r="AY220" s="116" t="s">
        <v>134</v>
      </c>
      <c r="BK220" s="124">
        <f>SUM(BK221:BK227)</f>
        <v>0</v>
      </c>
    </row>
    <row r="221" spans="2:65" s="1" customFormat="1" ht="16.5" customHeight="1">
      <c r="B221" s="127"/>
      <c r="C221" s="128" t="s">
        <v>708</v>
      </c>
      <c r="D221" s="128" t="s">
        <v>137</v>
      </c>
      <c r="E221" s="129" t="s">
        <v>788</v>
      </c>
      <c r="F221" s="130" t="s">
        <v>789</v>
      </c>
      <c r="G221" s="131" t="s">
        <v>313</v>
      </c>
      <c r="H221" s="132">
        <v>987.32600000000002</v>
      </c>
      <c r="I221" s="133"/>
      <c r="J221" s="134">
        <f>ROUND(I221*H221,2)</f>
        <v>0</v>
      </c>
      <c r="K221" s="130" t="s">
        <v>141</v>
      </c>
      <c r="L221" s="32"/>
      <c r="M221" s="135" t="s">
        <v>3</v>
      </c>
      <c r="N221" s="136" t="s">
        <v>42</v>
      </c>
      <c r="P221" s="137">
        <f>O221*H221</f>
        <v>0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157</v>
      </c>
      <c r="AT221" s="139" t="s">
        <v>137</v>
      </c>
      <c r="AU221" s="139" t="s">
        <v>81</v>
      </c>
      <c r="AY221" s="17" t="s">
        <v>134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7" t="s">
        <v>79</v>
      </c>
      <c r="BK221" s="140">
        <f>ROUND(I221*H221,2)</f>
        <v>0</v>
      </c>
      <c r="BL221" s="17" t="s">
        <v>157</v>
      </c>
      <c r="BM221" s="139" t="s">
        <v>1045</v>
      </c>
    </row>
    <row r="222" spans="2:65" s="1" customFormat="1">
      <c r="B222" s="32"/>
      <c r="D222" s="141" t="s">
        <v>144</v>
      </c>
      <c r="F222" s="142" t="s">
        <v>791</v>
      </c>
      <c r="I222" s="143"/>
      <c r="L222" s="32"/>
      <c r="M222" s="144"/>
      <c r="T222" s="53"/>
      <c r="AT222" s="17" t="s">
        <v>144</v>
      </c>
      <c r="AU222" s="17" t="s">
        <v>81</v>
      </c>
    </row>
    <row r="223" spans="2:65" s="1" customFormat="1" ht="24.2" customHeight="1">
      <c r="B223" s="127"/>
      <c r="C223" s="128" t="s">
        <v>714</v>
      </c>
      <c r="D223" s="128" t="s">
        <v>137</v>
      </c>
      <c r="E223" s="129" t="s">
        <v>793</v>
      </c>
      <c r="F223" s="130" t="s">
        <v>794</v>
      </c>
      <c r="G223" s="131" t="s">
        <v>313</v>
      </c>
      <c r="H223" s="132">
        <v>987.32600000000002</v>
      </c>
      <c r="I223" s="133"/>
      <c r="J223" s="134">
        <f>ROUND(I223*H223,2)</f>
        <v>0</v>
      </c>
      <c r="K223" s="130" t="s">
        <v>141</v>
      </c>
      <c r="L223" s="32"/>
      <c r="M223" s="135" t="s">
        <v>3</v>
      </c>
      <c r="N223" s="136" t="s">
        <v>42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157</v>
      </c>
      <c r="AT223" s="139" t="s">
        <v>137</v>
      </c>
      <c r="AU223" s="139" t="s">
        <v>81</v>
      </c>
      <c r="AY223" s="17" t="s">
        <v>134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79</v>
      </c>
      <c r="BK223" s="140">
        <f>ROUND(I223*H223,2)</f>
        <v>0</v>
      </c>
      <c r="BL223" s="17" t="s">
        <v>157</v>
      </c>
      <c r="BM223" s="139" t="s">
        <v>1046</v>
      </c>
    </row>
    <row r="224" spans="2:65" s="1" customFormat="1">
      <c r="B224" s="32"/>
      <c r="D224" s="141" t="s">
        <v>144</v>
      </c>
      <c r="F224" s="142" t="s">
        <v>796</v>
      </c>
      <c r="I224" s="143"/>
      <c r="L224" s="32"/>
      <c r="M224" s="144"/>
      <c r="T224" s="53"/>
      <c r="AT224" s="17" t="s">
        <v>144</v>
      </c>
      <c r="AU224" s="17" t="s">
        <v>81</v>
      </c>
    </row>
    <row r="225" spans="2:65" s="1" customFormat="1" ht="24.2" customHeight="1">
      <c r="B225" s="127"/>
      <c r="C225" s="128" t="s">
        <v>718</v>
      </c>
      <c r="D225" s="128" t="s">
        <v>137</v>
      </c>
      <c r="E225" s="129" t="s">
        <v>798</v>
      </c>
      <c r="F225" s="130" t="s">
        <v>799</v>
      </c>
      <c r="G225" s="131" t="s">
        <v>313</v>
      </c>
      <c r="H225" s="132">
        <v>18759.194</v>
      </c>
      <c r="I225" s="133"/>
      <c r="J225" s="134">
        <f>ROUND(I225*H225,2)</f>
        <v>0</v>
      </c>
      <c r="K225" s="130" t="s">
        <v>141</v>
      </c>
      <c r="L225" s="32"/>
      <c r="M225" s="135" t="s">
        <v>3</v>
      </c>
      <c r="N225" s="136" t="s">
        <v>42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157</v>
      </c>
      <c r="AT225" s="139" t="s">
        <v>137</v>
      </c>
      <c r="AU225" s="139" t="s">
        <v>81</v>
      </c>
      <c r="AY225" s="17" t="s">
        <v>134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79</v>
      </c>
      <c r="BK225" s="140">
        <f>ROUND(I225*H225,2)</f>
        <v>0</v>
      </c>
      <c r="BL225" s="17" t="s">
        <v>157</v>
      </c>
      <c r="BM225" s="139" t="s">
        <v>1047</v>
      </c>
    </row>
    <row r="226" spans="2:65" s="1" customFormat="1">
      <c r="B226" s="32"/>
      <c r="D226" s="141" t="s">
        <v>144</v>
      </c>
      <c r="F226" s="142" t="s">
        <v>801</v>
      </c>
      <c r="I226" s="143"/>
      <c r="L226" s="32"/>
      <c r="M226" s="144"/>
      <c r="T226" s="53"/>
      <c r="AT226" s="17" t="s">
        <v>144</v>
      </c>
      <c r="AU226" s="17" t="s">
        <v>81</v>
      </c>
    </row>
    <row r="227" spans="2:65" s="12" customFormat="1">
      <c r="B227" s="150"/>
      <c r="D227" s="145" t="s">
        <v>258</v>
      </c>
      <c r="F227" s="152" t="s">
        <v>1048</v>
      </c>
      <c r="H227" s="153">
        <v>18759.194</v>
      </c>
      <c r="I227" s="154"/>
      <c r="L227" s="150"/>
      <c r="M227" s="155"/>
      <c r="T227" s="156"/>
      <c r="AT227" s="151" t="s">
        <v>258</v>
      </c>
      <c r="AU227" s="151" t="s">
        <v>81</v>
      </c>
      <c r="AV227" s="12" t="s">
        <v>81</v>
      </c>
      <c r="AW227" s="12" t="s">
        <v>4</v>
      </c>
      <c r="AX227" s="12" t="s">
        <v>79</v>
      </c>
      <c r="AY227" s="151" t="s">
        <v>134</v>
      </c>
    </row>
    <row r="228" spans="2:65" s="11" customFormat="1" ht="25.9" customHeight="1">
      <c r="B228" s="115"/>
      <c r="D228" s="116" t="s">
        <v>70</v>
      </c>
      <c r="E228" s="117" t="s">
        <v>382</v>
      </c>
      <c r="F228" s="117" t="s">
        <v>383</v>
      </c>
      <c r="I228" s="118"/>
      <c r="J228" s="119">
        <f>BK228</f>
        <v>0</v>
      </c>
      <c r="L228" s="115"/>
      <c r="M228" s="120"/>
      <c r="P228" s="121">
        <f>P229+P242+P247</f>
        <v>0</v>
      </c>
      <c r="R228" s="121">
        <f>R229+R242+R247</f>
        <v>1.55177056</v>
      </c>
      <c r="T228" s="122">
        <f>T229+T242+T247</f>
        <v>0</v>
      </c>
      <c r="AR228" s="116" t="s">
        <v>81</v>
      </c>
      <c r="AT228" s="123" t="s">
        <v>70</v>
      </c>
      <c r="AU228" s="123" t="s">
        <v>71</v>
      </c>
      <c r="AY228" s="116" t="s">
        <v>134</v>
      </c>
      <c r="BK228" s="124">
        <f>BK229+BK242+BK247</f>
        <v>0</v>
      </c>
    </row>
    <row r="229" spans="2:65" s="11" customFormat="1" ht="22.9" customHeight="1">
      <c r="B229" s="115"/>
      <c r="D229" s="116" t="s">
        <v>70</v>
      </c>
      <c r="E229" s="125" t="s">
        <v>935</v>
      </c>
      <c r="F229" s="125" t="s">
        <v>936</v>
      </c>
      <c r="I229" s="118"/>
      <c r="J229" s="126">
        <f>BK229</f>
        <v>0</v>
      </c>
      <c r="L229" s="115"/>
      <c r="M229" s="120"/>
      <c r="P229" s="121">
        <f>SUM(P230:P241)</f>
        <v>0</v>
      </c>
      <c r="R229" s="121">
        <f>SUM(R230:R241)</f>
        <v>1.4616800000000001</v>
      </c>
      <c r="T229" s="122">
        <f>SUM(T230:T241)</f>
        <v>0</v>
      </c>
      <c r="AR229" s="116" t="s">
        <v>81</v>
      </c>
      <c r="AT229" s="123" t="s">
        <v>70</v>
      </c>
      <c r="AU229" s="123" t="s">
        <v>79</v>
      </c>
      <c r="AY229" s="116" t="s">
        <v>134</v>
      </c>
      <c r="BK229" s="124">
        <f>SUM(BK230:BK241)</f>
        <v>0</v>
      </c>
    </row>
    <row r="230" spans="2:65" s="1" customFormat="1" ht="24.2" customHeight="1">
      <c r="B230" s="127"/>
      <c r="C230" s="128" t="s">
        <v>724</v>
      </c>
      <c r="D230" s="128" t="s">
        <v>137</v>
      </c>
      <c r="E230" s="129" t="s">
        <v>937</v>
      </c>
      <c r="F230" s="130" t="s">
        <v>938</v>
      </c>
      <c r="G230" s="131" t="s">
        <v>275</v>
      </c>
      <c r="H230" s="132">
        <v>692</v>
      </c>
      <c r="I230" s="133"/>
      <c r="J230" s="134">
        <f>ROUND(I230*H230,2)</f>
        <v>0</v>
      </c>
      <c r="K230" s="130" t="s">
        <v>141</v>
      </c>
      <c r="L230" s="32"/>
      <c r="M230" s="135" t="s">
        <v>3</v>
      </c>
      <c r="N230" s="136" t="s">
        <v>42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226</v>
      </c>
      <c r="AT230" s="139" t="s">
        <v>137</v>
      </c>
      <c r="AU230" s="139" t="s">
        <v>81</v>
      </c>
      <c r="AY230" s="17" t="s">
        <v>134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79</v>
      </c>
      <c r="BK230" s="140">
        <f>ROUND(I230*H230,2)</f>
        <v>0</v>
      </c>
      <c r="BL230" s="17" t="s">
        <v>226</v>
      </c>
      <c r="BM230" s="139" t="s">
        <v>1049</v>
      </c>
    </row>
    <row r="231" spans="2:65" s="1" customFormat="1">
      <c r="B231" s="32"/>
      <c r="D231" s="141" t="s">
        <v>144</v>
      </c>
      <c r="F231" s="142" t="s">
        <v>940</v>
      </c>
      <c r="I231" s="143"/>
      <c r="L231" s="32"/>
      <c r="M231" s="144"/>
      <c r="T231" s="53"/>
      <c r="AT231" s="17" t="s">
        <v>144</v>
      </c>
      <c r="AU231" s="17" t="s">
        <v>81</v>
      </c>
    </row>
    <row r="232" spans="2:65" s="12" customFormat="1">
      <c r="B232" s="150"/>
      <c r="D232" s="145" t="s">
        <v>258</v>
      </c>
      <c r="E232" s="151" t="s">
        <v>3</v>
      </c>
      <c r="F232" s="152" t="s">
        <v>1050</v>
      </c>
      <c r="H232" s="153">
        <v>439.9</v>
      </c>
      <c r="I232" s="154"/>
      <c r="L232" s="150"/>
      <c r="M232" s="155"/>
      <c r="T232" s="156"/>
      <c r="AT232" s="151" t="s">
        <v>258</v>
      </c>
      <c r="AU232" s="151" t="s">
        <v>81</v>
      </c>
      <c r="AV232" s="12" t="s">
        <v>81</v>
      </c>
      <c r="AW232" s="12" t="s">
        <v>32</v>
      </c>
      <c r="AX232" s="12" t="s">
        <v>71</v>
      </c>
      <c r="AY232" s="151" t="s">
        <v>134</v>
      </c>
    </row>
    <row r="233" spans="2:65" s="12" customFormat="1">
      <c r="B233" s="150"/>
      <c r="D233" s="145" t="s">
        <v>258</v>
      </c>
      <c r="E233" s="151" t="s">
        <v>3</v>
      </c>
      <c r="F233" s="152" t="s">
        <v>1051</v>
      </c>
      <c r="H233" s="153">
        <v>252.1</v>
      </c>
      <c r="I233" s="154"/>
      <c r="L233" s="150"/>
      <c r="M233" s="155"/>
      <c r="T233" s="156"/>
      <c r="AT233" s="151" t="s">
        <v>258</v>
      </c>
      <c r="AU233" s="151" t="s">
        <v>81</v>
      </c>
      <c r="AV233" s="12" t="s">
        <v>81</v>
      </c>
      <c r="AW233" s="12" t="s">
        <v>32</v>
      </c>
      <c r="AX233" s="12" t="s">
        <v>71</v>
      </c>
      <c r="AY233" s="151" t="s">
        <v>134</v>
      </c>
    </row>
    <row r="234" spans="2:65" s="13" customFormat="1">
      <c r="B234" s="157"/>
      <c r="D234" s="145" t="s">
        <v>258</v>
      </c>
      <c r="E234" s="158" t="s">
        <v>3</v>
      </c>
      <c r="F234" s="159" t="s">
        <v>291</v>
      </c>
      <c r="H234" s="160">
        <v>692</v>
      </c>
      <c r="I234" s="161"/>
      <c r="L234" s="157"/>
      <c r="M234" s="162"/>
      <c r="T234" s="163"/>
      <c r="AT234" s="158" t="s">
        <v>258</v>
      </c>
      <c r="AU234" s="158" t="s">
        <v>81</v>
      </c>
      <c r="AV234" s="13" t="s">
        <v>157</v>
      </c>
      <c r="AW234" s="13" t="s">
        <v>32</v>
      </c>
      <c r="AX234" s="13" t="s">
        <v>79</v>
      </c>
      <c r="AY234" s="158" t="s">
        <v>134</v>
      </c>
    </row>
    <row r="235" spans="2:65" s="1" customFormat="1" ht="16.5" customHeight="1">
      <c r="B235" s="127"/>
      <c r="C235" s="167" t="s">
        <v>729</v>
      </c>
      <c r="D235" s="167" t="s">
        <v>595</v>
      </c>
      <c r="E235" s="168" t="s">
        <v>944</v>
      </c>
      <c r="F235" s="169" t="s">
        <v>945</v>
      </c>
      <c r="G235" s="170" t="s">
        <v>286</v>
      </c>
      <c r="H235" s="171">
        <v>3.3220000000000001</v>
      </c>
      <c r="I235" s="172"/>
      <c r="J235" s="173">
        <f>ROUND(I235*H235,2)</f>
        <v>0</v>
      </c>
      <c r="K235" s="169" t="s">
        <v>141</v>
      </c>
      <c r="L235" s="174"/>
      <c r="M235" s="175" t="s">
        <v>3</v>
      </c>
      <c r="N235" s="176" t="s">
        <v>42</v>
      </c>
      <c r="P235" s="137">
        <f>O235*H235</f>
        <v>0</v>
      </c>
      <c r="Q235" s="137">
        <v>0.44</v>
      </c>
      <c r="R235" s="137">
        <f>Q235*H235</f>
        <v>1.4616800000000001</v>
      </c>
      <c r="S235" s="137">
        <v>0</v>
      </c>
      <c r="T235" s="138">
        <f>S235*H235</f>
        <v>0</v>
      </c>
      <c r="AR235" s="139" t="s">
        <v>703</v>
      </c>
      <c r="AT235" s="139" t="s">
        <v>595</v>
      </c>
      <c r="AU235" s="139" t="s">
        <v>81</v>
      </c>
      <c r="AY235" s="17" t="s">
        <v>134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79</v>
      </c>
      <c r="BK235" s="140">
        <f>ROUND(I235*H235,2)</f>
        <v>0</v>
      </c>
      <c r="BL235" s="17" t="s">
        <v>226</v>
      </c>
      <c r="BM235" s="139" t="s">
        <v>1052</v>
      </c>
    </row>
    <row r="236" spans="2:65" s="12" customFormat="1">
      <c r="B236" s="150"/>
      <c r="D236" s="145" t="s">
        <v>258</v>
      </c>
      <c r="E236" s="151" t="s">
        <v>3</v>
      </c>
      <c r="F236" s="152" t="s">
        <v>1050</v>
      </c>
      <c r="H236" s="153">
        <v>439.9</v>
      </c>
      <c r="I236" s="154"/>
      <c r="L236" s="150"/>
      <c r="M236" s="155"/>
      <c r="T236" s="156"/>
      <c r="AT236" s="151" t="s">
        <v>258</v>
      </c>
      <c r="AU236" s="151" t="s">
        <v>81</v>
      </c>
      <c r="AV236" s="12" t="s">
        <v>81</v>
      </c>
      <c r="AW236" s="12" t="s">
        <v>32</v>
      </c>
      <c r="AX236" s="12" t="s">
        <v>71</v>
      </c>
      <c r="AY236" s="151" t="s">
        <v>134</v>
      </c>
    </row>
    <row r="237" spans="2:65" s="12" customFormat="1">
      <c r="B237" s="150"/>
      <c r="D237" s="145" t="s">
        <v>258</v>
      </c>
      <c r="E237" s="151" t="s">
        <v>3</v>
      </c>
      <c r="F237" s="152" t="s">
        <v>1051</v>
      </c>
      <c r="H237" s="153">
        <v>252.1</v>
      </c>
      <c r="I237" s="154"/>
      <c r="L237" s="150"/>
      <c r="M237" s="155"/>
      <c r="T237" s="156"/>
      <c r="AT237" s="151" t="s">
        <v>258</v>
      </c>
      <c r="AU237" s="151" t="s">
        <v>81</v>
      </c>
      <c r="AV237" s="12" t="s">
        <v>81</v>
      </c>
      <c r="AW237" s="12" t="s">
        <v>32</v>
      </c>
      <c r="AX237" s="12" t="s">
        <v>71</v>
      </c>
      <c r="AY237" s="151" t="s">
        <v>134</v>
      </c>
    </row>
    <row r="238" spans="2:65" s="14" customFormat="1">
      <c r="B238" s="177"/>
      <c r="D238" s="145" t="s">
        <v>258</v>
      </c>
      <c r="E238" s="178" t="s">
        <v>3</v>
      </c>
      <c r="F238" s="179" t="s">
        <v>878</v>
      </c>
      <c r="H238" s="180">
        <v>692</v>
      </c>
      <c r="I238" s="181"/>
      <c r="L238" s="177"/>
      <c r="M238" s="182"/>
      <c r="T238" s="183"/>
      <c r="AT238" s="178" t="s">
        <v>258</v>
      </c>
      <c r="AU238" s="178" t="s">
        <v>81</v>
      </c>
      <c r="AV238" s="14" t="s">
        <v>150</v>
      </c>
      <c r="AW238" s="14" t="s">
        <v>32</v>
      </c>
      <c r="AX238" s="14" t="s">
        <v>71</v>
      </c>
      <c r="AY238" s="178" t="s">
        <v>134</v>
      </c>
    </row>
    <row r="239" spans="2:65" s="12" customFormat="1">
      <c r="B239" s="150"/>
      <c r="D239" s="145" t="s">
        <v>258</v>
      </c>
      <c r="E239" s="151" t="s">
        <v>3</v>
      </c>
      <c r="F239" s="152" t="s">
        <v>1053</v>
      </c>
      <c r="H239" s="153">
        <v>3.3220000000000001</v>
      </c>
      <c r="I239" s="154"/>
      <c r="L239" s="150"/>
      <c r="M239" s="155"/>
      <c r="T239" s="156"/>
      <c r="AT239" s="151" t="s">
        <v>258</v>
      </c>
      <c r="AU239" s="151" t="s">
        <v>81</v>
      </c>
      <c r="AV239" s="12" t="s">
        <v>81</v>
      </c>
      <c r="AW239" s="12" t="s">
        <v>32</v>
      </c>
      <c r="AX239" s="12" t="s">
        <v>79</v>
      </c>
      <c r="AY239" s="151" t="s">
        <v>134</v>
      </c>
    </row>
    <row r="240" spans="2:65" s="1" customFormat="1" ht="24.2" customHeight="1">
      <c r="B240" s="127"/>
      <c r="C240" s="128" t="s">
        <v>732</v>
      </c>
      <c r="D240" s="128" t="s">
        <v>137</v>
      </c>
      <c r="E240" s="129" t="s">
        <v>948</v>
      </c>
      <c r="F240" s="130" t="s">
        <v>949</v>
      </c>
      <c r="G240" s="131" t="s">
        <v>313</v>
      </c>
      <c r="H240" s="132">
        <v>1.462</v>
      </c>
      <c r="I240" s="133"/>
      <c r="J240" s="134">
        <f>ROUND(I240*H240,2)</f>
        <v>0</v>
      </c>
      <c r="K240" s="130" t="s">
        <v>141</v>
      </c>
      <c r="L240" s="32"/>
      <c r="M240" s="135" t="s">
        <v>3</v>
      </c>
      <c r="N240" s="136" t="s">
        <v>42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226</v>
      </c>
      <c r="AT240" s="139" t="s">
        <v>137</v>
      </c>
      <c r="AU240" s="139" t="s">
        <v>81</v>
      </c>
      <c r="AY240" s="17" t="s">
        <v>134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79</v>
      </c>
      <c r="BK240" s="140">
        <f>ROUND(I240*H240,2)</f>
        <v>0</v>
      </c>
      <c r="BL240" s="17" t="s">
        <v>226</v>
      </c>
      <c r="BM240" s="139" t="s">
        <v>1054</v>
      </c>
    </row>
    <row r="241" spans="2:65" s="1" customFormat="1">
      <c r="B241" s="32"/>
      <c r="D241" s="141" t="s">
        <v>144</v>
      </c>
      <c r="F241" s="142" t="s">
        <v>951</v>
      </c>
      <c r="I241" s="143"/>
      <c r="L241" s="32"/>
      <c r="M241" s="144"/>
      <c r="T241" s="53"/>
      <c r="AT241" s="17" t="s">
        <v>144</v>
      </c>
      <c r="AU241" s="17" t="s">
        <v>81</v>
      </c>
    </row>
    <row r="242" spans="2:65" s="11" customFormat="1" ht="22.9" customHeight="1">
      <c r="B242" s="115"/>
      <c r="D242" s="116" t="s">
        <v>70</v>
      </c>
      <c r="E242" s="125" t="s">
        <v>384</v>
      </c>
      <c r="F242" s="125" t="s">
        <v>385</v>
      </c>
      <c r="I242" s="118"/>
      <c r="J242" s="126">
        <f>BK242</f>
        <v>0</v>
      </c>
      <c r="L242" s="115"/>
      <c r="M242" s="120"/>
      <c r="P242" s="121">
        <f>SUM(P243:P246)</f>
        <v>0</v>
      </c>
      <c r="R242" s="121">
        <f>SUM(R243:R246)</f>
        <v>2.4E-2</v>
      </c>
      <c r="T242" s="122">
        <f>SUM(T243:T246)</f>
        <v>0</v>
      </c>
      <c r="AR242" s="116" t="s">
        <v>81</v>
      </c>
      <c r="AT242" s="123" t="s">
        <v>70</v>
      </c>
      <c r="AU242" s="123" t="s">
        <v>79</v>
      </c>
      <c r="AY242" s="116" t="s">
        <v>134</v>
      </c>
      <c r="BK242" s="124">
        <f>SUM(BK243:BK246)</f>
        <v>0</v>
      </c>
    </row>
    <row r="243" spans="2:65" s="1" customFormat="1" ht="16.5" customHeight="1">
      <c r="B243" s="127"/>
      <c r="C243" s="128" t="s">
        <v>737</v>
      </c>
      <c r="D243" s="128" t="s">
        <v>137</v>
      </c>
      <c r="E243" s="129" t="s">
        <v>1055</v>
      </c>
      <c r="F243" s="130" t="s">
        <v>1056</v>
      </c>
      <c r="G243" s="131" t="s">
        <v>324</v>
      </c>
      <c r="H243" s="132">
        <v>6</v>
      </c>
      <c r="I243" s="133"/>
      <c r="J243" s="134">
        <f>ROUND(I243*H243,2)</f>
        <v>0</v>
      </c>
      <c r="K243" s="130" t="s">
        <v>3</v>
      </c>
      <c r="L243" s="32"/>
      <c r="M243" s="135" t="s">
        <v>3</v>
      </c>
      <c r="N243" s="136" t="s">
        <v>42</v>
      </c>
      <c r="P243" s="137">
        <f>O243*H243</f>
        <v>0</v>
      </c>
      <c r="Q243" s="137">
        <v>3.0000000000000001E-3</v>
      </c>
      <c r="R243" s="137">
        <f>Q243*H243</f>
        <v>1.8000000000000002E-2</v>
      </c>
      <c r="S243" s="137">
        <v>0</v>
      </c>
      <c r="T243" s="138">
        <f>S243*H243</f>
        <v>0</v>
      </c>
      <c r="AR243" s="139" t="s">
        <v>226</v>
      </c>
      <c r="AT243" s="139" t="s">
        <v>137</v>
      </c>
      <c r="AU243" s="139" t="s">
        <v>81</v>
      </c>
      <c r="AY243" s="17" t="s">
        <v>134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79</v>
      </c>
      <c r="BK243" s="140">
        <f>ROUND(I243*H243,2)</f>
        <v>0</v>
      </c>
      <c r="BL243" s="17" t="s">
        <v>226</v>
      </c>
      <c r="BM243" s="139" t="s">
        <v>1057</v>
      </c>
    </row>
    <row r="244" spans="2:65" s="1" customFormat="1" ht="16.5" customHeight="1">
      <c r="B244" s="127"/>
      <c r="C244" s="128" t="s">
        <v>741</v>
      </c>
      <c r="D244" s="128" t="s">
        <v>137</v>
      </c>
      <c r="E244" s="129" t="s">
        <v>1058</v>
      </c>
      <c r="F244" s="130" t="s">
        <v>1059</v>
      </c>
      <c r="G244" s="131" t="s">
        <v>324</v>
      </c>
      <c r="H244" s="132">
        <v>2</v>
      </c>
      <c r="I244" s="133"/>
      <c r="J244" s="134">
        <f>ROUND(I244*H244,2)</f>
        <v>0</v>
      </c>
      <c r="K244" s="130" t="s">
        <v>3</v>
      </c>
      <c r="L244" s="32"/>
      <c r="M244" s="135" t="s">
        <v>3</v>
      </c>
      <c r="N244" s="136" t="s">
        <v>42</v>
      </c>
      <c r="P244" s="137">
        <f>O244*H244</f>
        <v>0</v>
      </c>
      <c r="Q244" s="137">
        <v>3.0000000000000001E-3</v>
      </c>
      <c r="R244" s="137">
        <f>Q244*H244</f>
        <v>6.0000000000000001E-3</v>
      </c>
      <c r="S244" s="137">
        <v>0</v>
      </c>
      <c r="T244" s="138">
        <f>S244*H244</f>
        <v>0</v>
      </c>
      <c r="AR244" s="139" t="s">
        <v>226</v>
      </c>
      <c r="AT244" s="139" t="s">
        <v>137</v>
      </c>
      <c r="AU244" s="139" t="s">
        <v>81</v>
      </c>
      <c r="AY244" s="17" t="s">
        <v>134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79</v>
      </c>
      <c r="BK244" s="140">
        <f>ROUND(I244*H244,2)</f>
        <v>0</v>
      </c>
      <c r="BL244" s="17" t="s">
        <v>226</v>
      </c>
      <c r="BM244" s="139" t="s">
        <v>1060</v>
      </c>
    </row>
    <row r="245" spans="2:65" s="1" customFormat="1" ht="24.2" customHeight="1">
      <c r="B245" s="127"/>
      <c r="C245" s="128" t="s">
        <v>746</v>
      </c>
      <c r="D245" s="128" t="s">
        <v>137</v>
      </c>
      <c r="E245" s="129" t="s">
        <v>815</v>
      </c>
      <c r="F245" s="130" t="s">
        <v>816</v>
      </c>
      <c r="G245" s="131" t="s">
        <v>313</v>
      </c>
      <c r="H245" s="132">
        <v>2.4E-2</v>
      </c>
      <c r="I245" s="133"/>
      <c r="J245" s="134">
        <f>ROUND(I245*H245,2)</f>
        <v>0</v>
      </c>
      <c r="K245" s="130" t="s">
        <v>141</v>
      </c>
      <c r="L245" s="32"/>
      <c r="M245" s="135" t="s">
        <v>3</v>
      </c>
      <c r="N245" s="136" t="s">
        <v>42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AR245" s="139" t="s">
        <v>226</v>
      </c>
      <c r="AT245" s="139" t="s">
        <v>137</v>
      </c>
      <c r="AU245" s="139" t="s">
        <v>81</v>
      </c>
      <c r="AY245" s="17" t="s">
        <v>134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79</v>
      </c>
      <c r="BK245" s="140">
        <f>ROUND(I245*H245,2)</f>
        <v>0</v>
      </c>
      <c r="BL245" s="17" t="s">
        <v>226</v>
      </c>
      <c r="BM245" s="139" t="s">
        <v>1061</v>
      </c>
    </row>
    <row r="246" spans="2:65" s="1" customFormat="1">
      <c r="B246" s="32"/>
      <c r="D246" s="141" t="s">
        <v>144</v>
      </c>
      <c r="F246" s="142" t="s">
        <v>818</v>
      </c>
      <c r="I246" s="143"/>
      <c r="L246" s="32"/>
      <c r="M246" s="144"/>
      <c r="T246" s="53"/>
      <c r="AT246" s="17" t="s">
        <v>144</v>
      </c>
      <c r="AU246" s="17" t="s">
        <v>81</v>
      </c>
    </row>
    <row r="247" spans="2:65" s="11" customFormat="1" ht="22.9" customHeight="1">
      <c r="B247" s="115"/>
      <c r="D247" s="116" t="s">
        <v>70</v>
      </c>
      <c r="E247" s="125" t="s">
        <v>464</v>
      </c>
      <c r="F247" s="125" t="s">
        <v>465</v>
      </c>
      <c r="I247" s="118"/>
      <c r="J247" s="126">
        <f>BK247</f>
        <v>0</v>
      </c>
      <c r="L247" s="115"/>
      <c r="M247" s="120"/>
      <c r="P247" s="121">
        <f>SUM(P248:P295)</f>
        <v>0</v>
      </c>
      <c r="R247" s="121">
        <f>SUM(R248:R295)</f>
        <v>6.6090559999999993E-2</v>
      </c>
      <c r="T247" s="122">
        <f>SUM(T248:T295)</f>
        <v>0</v>
      </c>
      <c r="AR247" s="116" t="s">
        <v>81</v>
      </c>
      <c r="AT247" s="123" t="s">
        <v>70</v>
      </c>
      <c r="AU247" s="123" t="s">
        <v>79</v>
      </c>
      <c r="AY247" s="116" t="s">
        <v>134</v>
      </c>
      <c r="BK247" s="124">
        <f>SUM(BK248:BK295)</f>
        <v>0</v>
      </c>
    </row>
    <row r="248" spans="2:65" s="1" customFormat="1" ht="16.5" customHeight="1">
      <c r="B248" s="127"/>
      <c r="C248" s="128" t="s">
        <v>752</v>
      </c>
      <c r="D248" s="128" t="s">
        <v>137</v>
      </c>
      <c r="E248" s="129" t="s">
        <v>952</v>
      </c>
      <c r="F248" s="130" t="s">
        <v>953</v>
      </c>
      <c r="G248" s="131" t="s">
        <v>255</v>
      </c>
      <c r="H248" s="132">
        <v>221.44</v>
      </c>
      <c r="I248" s="133"/>
      <c r="J248" s="134">
        <f>ROUND(I248*H248,2)</f>
        <v>0</v>
      </c>
      <c r="K248" s="130" t="s">
        <v>141</v>
      </c>
      <c r="L248" s="32"/>
      <c r="M248" s="135" t="s">
        <v>3</v>
      </c>
      <c r="N248" s="136" t="s">
        <v>42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226</v>
      </c>
      <c r="AT248" s="139" t="s">
        <v>137</v>
      </c>
      <c r="AU248" s="139" t="s">
        <v>81</v>
      </c>
      <c r="AY248" s="17" t="s">
        <v>134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79</v>
      </c>
      <c r="BK248" s="140">
        <f>ROUND(I248*H248,2)</f>
        <v>0</v>
      </c>
      <c r="BL248" s="17" t="s">
        <v>226</v>
      </c>
      <c r="BM248" s="139" t="s">
        <v>1062</v>
      </c>
    </row>
    <row r="249" spans="2:65" s="1" customFormat="1">
      <c r="B249" s="32"/>
      <c r="D249" s="141" t="s">
        <v>144</v>
      </c>
      <c r="F249" s="142" t="s">
        <v>955</v>
      </c>
      <c r="I249" s="143"/>
      <c r="L249" s="32"/>
      <c r="M249" s="144"/>
      <c r="T249" s="53"/>
      <c r="AT249" s="17" t="s">
        <v>144</v>
      </c>
      <c r="AU249" s="17" t="s">
        <v>81</v>
      </c>
    </row>
    <row r="250" spans="2:65" s="12" customFormat="1">
      <c r="B250" s="150"/>
      <c r="D250" s="145" t="s">
        <v>258</v>
      </c>
      <c r="E250" s="151" t="s">
        <v>3</v>
      </c>
      <c r="F250" s="152" t="s">
        <v>1050</v>
      </c>
      <c r="H250" s="153">
        <v>439.9</v>
      </c>
      <c r="I250" s="154"/>
      <c r="L250" s="150"/>
      <c r="M250" s="155"/>
      <c r="T250" s="156"/>
      <c r="AT250" s="151" t="s">
        <v>258</v>
      </c>
      <c r="AU250" s="151" t="s">
        <v>81</v>
      </c>
      <c r="AV250" s="12" t="s">
        <v>81</v>
      </c>
      <c r="AW250" s="12" t="s">
        <v>32</v>
      </c>
      <c r="AX250" s="12" t="s">
        <v>71</v>
      </c>
      <c r="AY250" s="151" t="s">
        <v>134</v>
      </c>
    </row>
    <row r="251" spans="2:65" s="12" customFormat="1">
      <c r="B251" s="150"/>
      <c r="D251" s="145" t="s">
        <v>258</v>
      </c>
      <c r="E251" s="151" t="s">
        <v>3</v>
      </c>
      <c r="F251" s="152" t="s">
        <v>1051</v>
      </c>
      <c r="H251" s="153">
        <v>252.1</v>
      </c>
      <c r="I251" s="154"/>
      <c r="L251" s="150"/>
      <c r="M251" s="155"/>
      <c r="T251" s="156"/>
      <c r="AT251" s="151" t="s">
        <v>258</v>
      </c>
      <c r="AU251" s="151" t="s">
        <v>81</v>
      </c>
      <c r="AV251" s="12" t="s">
        <v>81</v>
      </c>
      <c r="AW251" s="12" t="s">
        <v>32</v>
      </c>
      <c r="AX251" s="12" t="s">
        <v>71</v>
      </c>
      <c r="AY251" s="151" t="s">
        <v>134</v>
      </c>
    </row>
    <row r="252" spans="2:65" s="14" customFormat="1">
      <c r="B252" s="177"/>
      <c r="D252" s="145" t="s">
        <v>258</v>
      </c>
      <c r="E252" s="178" t="s">
        <v>3</v>
      </c>
      <c r="F252" s="179" t="s">
        <v>878</v>
      </c>
      <c r="H252" s="180">
        <v>692</v>
      </c>
      <c r="I252" s="181"/>
      <c r="L252" s="177"/>
      <c r="M252" s="182"/>
      <c r="T252" s="183"/>
      <c r="AT252" s="178" t="s">
        <v>258</v>
      </c>
      <c r="AU252" s="178" t="s">
        <v>81</v>
      </c>
      <c r="AV252" s="14" t="s">
        <v>150</v>
      </c>
      <c r="AW252" s="14" t="s">
        <v>32</v>
      </c>
      <c r="AX252" s="14" t="s">
        <v>71</v>
      </c>
      <c r="AY252" s="178" t="s">
        <v>134</v>
      </c>
    </row>
    <row r="253" spans="2:65" s="12" customFormat="1">
      <c r="B253" s="150"/>
      <c r="D253" s="145" t="s">
        <v>258</v>
      </c>
      <c r="E253" s="151" t="s">
        <v>3</v>
      </c>
      <c r="F253" s="152" t="s">
        <v>1063</v>
      </c>
      <c r="H253" s="153">
        <v>221.44</v>
      </c>
      <c r="I253" s="154"/>
      <c r="L253" s="150"/>
      <c r="M253" s="155"/>
      <c r="T253" s="156"/>
      <c r="AT253" s="151" t="s">
        <v>258</v>
      </c>
      <c r="AU253" s="151" t="s">
        <v>81</v>
      </c>
      <c r="AV253" s="12" t="s">
        <v>81</v>
      </c>
      <c r="AW253" s="12" t="s">
        <v>32</v>
      </c>
      <c r="AX253" s="12" t="s">
        <v>79</v>
      </c>
      <c r="AY253" s="151" t="s">
        <v>134</v>
      </c>
    </row>
    <row r="254" spans="2:65" s="1" customFormat="1" ht="16.5" customHeight="1">
      <c r="B254" s="127"/>
      <c r="C254" s="128" t="s">
        <v>758</v>
      </c>
      <c r="D254" s="128" t="s">
        <v>137</v>
      </c>
      <c r="E254" s="129" t="s">
        <v>957</v>
      </c>
      <c r="F254" s="130" t="s">
        <v>958</v>
      </c>
      <c r="G254" s="131" t="s">
        <v>255</v>
      </c>
      <c r="H254" s="132">
        <v>221.44</v>
      </c>
      <c r="I254" s="133"/>
      <c r="J254" s="134">
        <f>ROUND(I254*H254,2)</f>
        <v>0</v>
      </c>
      <c r="K254" s="130" t="s">
        <v>141</v>
      </c>
      <c r="L254" s="32"/>
      <c r="M254" s="135" t="s">
        <v>3</v>
      </c>
      <c r="N254" s="136" t="s">
        <v>42</v>
      </c>
      <c r="P254" s="137">
        <f>O254*H254</f>
        <v>0</v>
      </c>
      <c r="Q254" s="137">
        <v>1.7000000000000001E-4</v>
      </c>
      <c r="R254" s="137">
        <f>Q254*H254</f>
        <v>3.7644799999999999E-2</v>
      </c>
      <c r="S254" s="137">
        <v>0</v>
      </c>
      <c r="T254" s="138">
        <f>S254*H254</f>
        <v>0</v>
      </c>
      <c r="AR254" s="139" t="s">
        <v>226</v>
      </c>
      <c r="AT254" s="139" t="s">
        <v>137</v>
      </c>
      <c r="AU254" s="139" t="s">
        <v>81</v>
      </c>
      <c r="AY254" s="17" t="s">
        <v>134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79</v>
      </c>
      <c r="BK254" s="140">
        <f>ROUND(I254*H254,2)</f>
        <v>0</v>
      </c>
      <c r="BL254" s="17" t="s">
        <v>226</v>
      </c>
      <c r="BM254" s="139" t="s">
        <v>1064</v>
      </c>
    </row>
    <row r="255" spans="2:65" s="1" customFormat="1">
      <c r="B255" s="32"/>
      <c r="D255" s="141" t="s">
        <v>144</v>
      </c>
      <c r="F255" s="142" t="s">
        <v>960</v>
      </c>
      <c r="I255" s="143"/>
      <c r="L255" s="32"/>
      <c r="M255" s="144"/>
      <c r="T255" s="53"/>
      <c r="AT255" s="17" t="s">
        <v>144</v>
      </c>
      <c r="AU255" s="17" t="s">
        <v>81</v>
      </c>
    </row>
    <row r="256" spans="2:65" s="12" customFormat="1">
      <c r="B256" s="150"/>
      <c r="D256" s="145" t="s">
        <v>258</v>
      </c>
      <c r="E256" s="151" t="s">
        <v>3</v>
      </c>
      <c r="F256" s="152" t="s">
        <v>1050</v>
      </c>
      <c r="H256" s="153">
        <v>439.9</v>
      </c>
      <c r="I256" s="154"/>
      <c r="L256" s="150"/>
      <c r="M256" s="155"/>
      <c r="T256" s="156"/>
      <c r="AT256" s="151" t="s">
        <v>258</v>
      </c>
      <c r="AU256" s="151" t="s">
        <v>81</v>
      </c>
      <c r="AV256" s="12" t="s">
        <v>81</v>
      </c>
      <c r="AW256" s="12" t="s">
        <v>32</v>
      </c>
      <c r="AX256" s="12" t="s">
        <v>71</v>
      </c>
      <c r="AY256" s="151" t="s">
        <v>134</v>
      </c>
    </row>
    <row r="257" spans="2:65" s="12" customFormat="1">
      <c r="B257" s="150"/>
      <c r="D257" s="145" t="s">
        <v>258</v>
      </c>
      <c r="E257" s="151" t="s">
        <v>3</v>
      </c>
      <c r="F257" s="152" t="s">
        <v>1051</v>
      </c>
      <c r="H257" s="153">
        <v>252.1</v>
      </c>
      <c r="I257" s="154"/>
      <c r="L257" s="150"/>
      <c r="M257" s="155"/>
      <c r="T257" s="156"/>
      <c r="AT257" s="151" t="s">
        <v>258</v>
      </c>
      <c r="AU257" s="151" t="s">
        <v>81</v>
      </c>
      <c r="AV257" s="12" t="s">
        <v>81</v>
      </c>
      <c r="AW257" s="12" t="s">
        <v>32</v>
      </c>
      <c r="AX257" s="12" t="s">
        <v>71</v>
      </c>
      <c r="AY257" s="151" t="s">
        <v>134</v>
      </c>
    </row>
    <row r="258" spans="2:65" s="14" customFormat="1">
      <c r="B258" s="177"/>
      <c r="D258" s="145" t="s">
        <v>258</v>
      </c>
      <c r="E258" s="178" t="s">
        <v>3</v>
      </c>
      <c r="F258" s="179" t="s">
        <v>878</v>
      </c>
      <c r="H258" s="180">
        <v>692</v>
      </c>
      <c r="I258" s="181"/>
      <c r="L258" s="177"/>
      <c r="M258" s="182"/>
      <c r="T258" s="183"/>
      <c r="AT258" s="178" t="s">
        <v>258</v>
      </c>
      <c r="AU258" s="178" t="s">
        <v>81</v>
      </c>
      <c r="AV258" s="14" t="s">
        <v>150</v>
      </c>
      <c r="AW258" s="14" t="s">
        <v>32</v>
      </c>
      <c r="AX258" s="14" t="s">
        <v>71</v>
      </c>
      <c r="AY258" s="178" t="s">
        <v>134</v>
      </c>
    </row>
    <row r="259" spans="2:65" s="12" customFormat="1">
      <c r="B259" s="150"/>
      <c r="D259" s="145" t="s">
        <v>258</v>
      </c>
      <c r="E259" s="151" t="s">
        <v>3</v>
      </c>
      <c r="F259" s="152" t="s">
        <v>1063</v>
      </c>
      <c r="H259" s="153">
        <v>221.44</v>
      </c>
      <c r="I259" s="154"/>
      <c r="L259" s="150"/>
      <c r="M259" s="155"/>
      <c r="T259" s="156"/>
      <c r="AT259" s="151" t="s">
        <v>258</v>
      </c>
      <c r="AU259" s="151" t="s">
        <v>81</v>
      </c>
      <c r="AV259" s="12" t="s">
        <v>81</v>
      </c>
      <c r="AW259" s="12" t="s">
        <v>32</v>
      </c>
      <c r="AX259" s="12" t="s">
        <v>79</v>
      </c>
      <c r="AY259" s="151" t="s">
        <v>134</v>
      </c>
    </row>
    <row r="260" spans="2:65" s="1" customFormat="1" ht="24.2" customHeight="1">
      <c r="B260" s="127"/>
      <c r="C260" s="128" t="s">
        <v>762</v>
      </c>
      <c r="D260" s="128" t="s">
        <v>137</v>
      </c>
      <c r="E260" s="129" t="s">
        <v>961</v>
      </c>
      <c r="F260" s="130" t="s">
        <v>962</v>
      </c>
      <c r="G260" s="131" t="s">
        <v>255</v>
      </c>
      <c r="H260" s="132">
        <v>67.727999999999994</v>
      </c>
      <c r="I260" s="133"/>
      <c r="J260" s="134">
        <f>ROUND(I260*H260,2)</f>
        <v>0</v>
      </c>
      <c r="K260" s="130" t="s">
        <v>141</v>
      </c>
      <c r="L260" s="32"/>
      <c r="M260" s="135" t="s">
        <v>3</v>
      </c>
      <c r="N260" s="136" t="s">
        <v>42</v>
      </c>
      <c r="P260" s="137">
        <f>O260*H260</f>
        <v>0</v>
      </c>
      <c r="Q260" s="137">
        <v>8.0000000000000007E-5</v>
      </c>
      <c r="R260" s="137">
        <f>Q260*H260</f>
        <v>5.4182400000000004E-3</v>
      </c>
      <c r="S260" s="137">
        <v>0</v>
      </c>
      <c r="T260" s="138">
        <f>S260*H260</f>
        <v>0</v>
      </c>
      <c r="AR260" s="139" t="s">
        <v>226</v>
      </c>
      <c r="AT260" s="139" t="s">
        <v>137</v>
      </c>
      <c r="AU260" s="139" t="s">
        <v>81</v>
      </c>
      <c r="AY260" s="17" t="s">
        <v>134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7" t="s">
        <v>79</v>
      </c>
      <c r="BK260" s="140">
        <f>ROUND(I260*H260,2)</f>
        <v>0</v>
      </c>
      <c r="BL260" s="17" t="s">
        <v>226</v>
      </c>
      <c r="BM260" s="139" t="s">
        <v>1065</v>
      </c>
    </row>
    <row r="261" spans="2:65" s="1" customFormat="1">
      <c r="B261" s="32"/>
      <c r="D261" s="141" t="s">
        <v>144</v>
      </c>
      <c r="F261" s="142" t="s">
        <v>964</v>
      </c>
      <c r="I261" s="143"/>
      <c r="L261" s="32"/>
      <c r="M261" s="144"/>
      <c r="T261" s="53"/>
      <c r="AT261" s="17" t="s">
        <v>144</v>
      </c>
      <c r="AU261" s="17" t="s">
        <v>81</v>
      </c>
    </row>
    <row r="262" spans="2:65" s="12" customFormat="1">
      <c r="B262" s="150"/>
      <c r="D262" s="145" t="s">
        <v>258</v>
      </c>
      <c r="E262" s="151" t="s">
        <v>3</v>
      </c>
      <c r="F262" s="152" t="s">
        <v>470</v>
      </c>
      <c r="H262" s="153">
        <v>24.96</v>
      </c>
      <c r="I262" s="154"/>
      <c r="L262" s="150"/>
      <c r="M262" s="155"/>
      <c r="T262" s="156"/>
      <c r="AT262" s="151" t="s">
        <v>258</v>
      </c>
      <c r="AU262" s="151" t="s">
        <v>81</v>
      </c>
      <c r="AV262" s="12" t="s">
        <v>81</v>
      </c>
      <c r="AW262" s="12" t="s">
        <v>32</v>
      </c>
      <c r="AX262" s="12" t="s">
        <v>71</v>
      </c>
      <c r="AY262" s="151" t="s">
        <v>134</v>
      </c>
    </row>
    <row r="263" spans="2:65" s="12" customFormat="1">
      <c r="B263" s="150"/>
      <c r="D263" s="145" t="s">
        <v>258</v>
      </c>
      <c r="E263" s="151" t="s">
        <v>3</v>
      </c>
      <c r="F263" s="152" t="s">
        <v>1066</v>
      </c>
      <c r="H263" s="153">
        <v>3.84</v>
      </c>
      <c r="I263" s="154"/>
      <c r="L263" s="150"/>
      <c r="M263" s="155"/>
      <c r="T263" s="156"/>
      <c r="AT263" s="151" t="s">
        <v>258</v>
      </c>
      <c r="AU263" s="151" t="s">
        <v>81</v>
      </c>
      <c r="AV263" s="12" t="s">
        <v>81</v>
      </c>
      <c r="AW263" s="12" t="s">
        <v>32</v>
      </c>
      <c r="AX263" s="12" t="s">
        <v>71</v>
      </c>
      <c r="AY263" s="151" t="s">
        <v>134</v>
      </c>
    </row>
    <row r="264" spans="2:65" s="12" customFormat="1">
      <c r="B264" s="150"/>
      <c r="D264" s="145" t="s">
        <v>258</v>
      </c>
      <c r="E264" s="151" t="s">
        <v>3</v>
      </c>
      <c r="F264" s="152" t="s">
        <v>1067</v>
      </c>
      <c r="H264" s="153">
        <v>6.12</v>
      </c>
      <c r="I264" s="154"/>
      <c r="L264" s="150"/>
      <c r="M264" s="155"/>
      <c r="T264" s="156"/>
      <c r="AT264" s="151" t="s">
        <v>258</v>
      </c>
      <c r="AU264" s="151" t="s">
        <v>81</v>
      </c>
      <c r="AV264" s="12" t="s">
        <v>81</v>
      </c>
      <c r="AW264" s="12" t="s">
        <v>32</v>
      </c>
      <c r="AX264" s="12" t="s">
        <v>71</v>
      </c>
      <c r="AY264" s="151" t="s">
        <v>134</v>
      </c>
    </row>
    <row r="265" spans="2:65" s="12" customFormat="1">
      <c r="B265" s="150"/>
      <c r="D265" s="145" t="s">
        <v>258</v>
      </c>
      <c r="E265" s="151" t="s">
        <v>3</v>
      </c>
      <c r="F265" s="152" t="s">
        <v>1068</v>
      </c>
      <c r="H265" s="153">
        <v>1.5069999999999999</v>
      </c>
      <c r="I265" s="154"/>
      <c r="L265" s="150"/>
      <c r="M265" s="155"/>
      <c r="T265" s="156"/>
      <c r="AT265" s="151" t="s">
        <v>258</v>
      </c>
      <c r="AU265" s="151" t="s">
        <v>81</v>
      </c>
      <c r="AV265" s="12" t="s">
        <v>81</v>
      </c>
      <c r="AW265" s="12" t="s">
        <v>32</v>
      </c>
      <c r="AX265" s="12" t="s">
        <v>71</v>
      </c>
      <c r="AY265" s="151" t="s">
        <v>134</v>
      </c>
    </row>
    <row r="266" spans="2:65" s="12" customFormat="1">
      <c r="B266" s="150"/>
      <c r="D266" s="145" t="s">
        <v>258</v>
      </c>
      <c r="E266" s="151" t="s">
        <v>3</v>
      </c>
      <c r="F266" s="152" t="s">
        <v>518</v>
      </c>
      <c r="H266" s="153">
        <v>19.2</v>
      </c>
      <c r="I266" s="154"/>
      <c r="L266" s="150"/>
      <c r="M266" s="155"/>
      <c r="T266" s="156"/>
      <c r="AT266" s="151" t="s">
        <v>258</v>
      </c>
      <c r="AU266" s="151" t="s">
        <v>81</v>
      </c>
      <c r="AV266" s="12" t="s">
        <v>81</v>
      </c>
      <c r="AW266" s="12" t="s">
        <v>32</v>
      </c>
      <c r="AX266" s="12" t="s">
        <v>71</v>
      </c>
      <c r="AY266" s="151" t="s">
        <v>134</v>
      </c>
    </row>
    <row r="267" spans="2:65" s="12" customFormat="1">
      <c r="B267" s="150"/>
      <c r="D267" s="145" t="s">
        <v>258</v>
      </c>
      <c r="E267" s="151" t="s">
        <v>3</v>
      </c>
      <c r="F267" s="152" t="s">
        <v>1069</v>
      </c>
      <c r="H267" s="153">
        <v>12.101000000000001</v>
      </c>
      <c r="I267" s="154"/>
      <c r="L267" s="150"/>
      <c r="M267" s="155"/>
      <c r="T267" s="156"/>
      <c r="AT267" s="151" t="s">
        <v>258</v>
      </c>
      <c r="AU267" s="151" t="s">
        <v>81</v>
      </c>
      <c r="AV267" s="12" t="s">
        <v>81</v>
      </c>
      <c r="AW267" s="12" t="s">
        <v>32</v>
      </c>
      <c r="AX267" s="12" t="s">
        <v>71</v>
      </c>
      <c r="AY267" s="151" t="s">
        <v>134</v>
      </c>
    </row>
    <row r="268" spans="2:65" s="13" customFormat="1">
      <c r="B268" s="157"/>
      <c r="D268" s="145" t="s">
        <v>258</v>
      </c>
      <c r="E268" s="158" t="s">
        <v>3</v>
      </c>
      <c r="F268" s="159" t="s">
        <v>291</v>
      </c>
      <c r="H268" s="160">
        <v>67.727999999999994</v>
      </c>
      <c r="I268" s="161"/>
      <c r="L268" s="157"/>
      <c r="M268" s="162"/>
      <c r="T268" s="163"/>
      <c r="AT268" s="158" t="s">
        <v>258</v>
      </c>
      <c r="AU268" s="158" t="s">
        <v>81</v>
      </c>
      <c r="AV268" s="13" t="s">
        <v>157</v>
      </c>
      <c r="AW268" s="13" t="s">
        <v>32</v>
      </c>
      <c r="AX268" s="13" t="s">
        <v>79</v>
      </c>
      <c r="AY268" s="158" t="s">
        <v>134</v>
      </c>
    </row>
    <row r="269" spans="2:65" s="1" customFormat="1" ht="16.5" customHeight="1">
      <c r="B269" s="127"/>
      <c r="C269" s="128" t="s">
        <v>766</v>
      </c>
      <c r="D269" s="128" t="s">
        <v>137</v>
      </c>
      <c r="E269" s="129" t="s">
        <v>969</v>
      </c>
      <c r="F269" s="130" t="s">
        <v>970</v>
      </c>
      <c r="G269" s="131" t="s">
        <v>255</v>
      </c>
      <c r="H269" s="132">
        <v>67.727999999999994</v>
      </c>
      <c r="I269" s="133"/>
      <c r="J269" s="134">
        <f>ROUND(I269*H269,2)</f>
        <v>0</v>
      </c>
      <c r="K269" s="130" t="s">
        <v>141</v>
      </c>
      <c r="L269" s="32"/>
      <c r="M269" s="135" t="s">
        <v>3</v>
      </c>
      <c r="N269" s="136" t="s">
        <v>42</v>
      </c>
      <c r="P269" s="137">
        <f>O269*H269</f>
        <v>0</v>
      </c>
      <c r="Q269" s="137">
        <v>0</v>
      </c>
      <c r="R269" s="137">
        <f>Q269*H269</f>
        <v>0</v>
      </c>
      <c r="S269" s="137">
        <v>0</v>
      </c>
      <c r="T269" s="138">
        <f>S269*H269</f>
        <v>0</v>
      </c>
      <c r="AR269" s="139" t="s">
        <v>226</v>
      </c>
      <c r="AT269" s="139" t="s">
        <v>137</v>
      </c>
      <c r="AU269" s="139" t="s">
        <v>81</v>
      </c>
      <c r="AY269" s="17" t="s">
        <v>134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7" t="s">
        <v>79</v>
      </c>
      <c r="BK269" s="140">
        <f>ROUND(I269*H269,2)</f>
        <v>0</v>
      </c>
      <c r="BL269" s="17" t="s">
        <v>226</v>
      </c>
      <c r="BM269" s="139" t="s">
        <v>1070</v>
      </c>
    </row>
    <row r="270" spans="2:65" s="1" customFormat="1">
      <c r="B270" s="32"/>
      <c r="D270" s="141" t="s">
        <v>144</v>
      </c>
      <c r="F270" s="142" t="s">
        <v>972</v>
      </c>
      <c r="I270" s="143"/>
      <c r="L270" s="32"/>
      <c r="M270" s="144"/>
      <c r="T270" s="53"/>
      <c r="AT270" s="17" t="s">
        <v>144</v>
      </c>
      <c r="AU270" s="17" t="s">
        <v>81</v>
      </c>
    </row>
    <row r="271" spans="2:65" s="12" customFormat="1">
      <c r="B271" s="150"/>
      <c r="D271" s="145" t="s">
        <v>258</v>
      </c>
      <c r="E271" s="151" t="s">
        <v>3</v>
      </c>
      <c r="F271" s="152" t="s">
        <v>470</v>
      </c>
      <c r="H271" s="153">
        <v>24.96</v>
      </c>
      <c r="I271" s="154"/>
      <c r="L271" s="150"/>
      <c r="M271" s="155"/>
      <c r="T271" s="156"/>
      <c r="AT271" s="151" t="s">
        <v>258</v>
      </c>
      <c r="AU271" s="151" t="s">
        <v>81</v>
      </c>
      <c r="AV271" s="12" t="s">
        <v>81</v>
      </c>
      <c r="AW271" s="12" t="s">
        <v>32</v>
      </c>
      <c r="AX271" s="12" t="s">
        <v>71</v>
      </c>
      <c r="AY271" s="151" t="s">
        <v>134</v>
      </c>
    </row>
    <row r="272" spans="2:65" s="12" customFormat="1">
      <c r="B272" s="150"/>
      <c r="D272" s="145" t="s">
        <v>258</v>
      </c>
      <c r="E272" s="151" t="s">
        <v>3</v>
      </c>
      <c r="F272" s="152" t="s">
        <v>1066</v>
      </c>
      <c r="H272" s="153">
        <v>3.84</v>
      </c>
      <c r="I272" s="154"/>
      <c r="L272" s="150"/>
      <c r="M272" s="155"/>
      <c r="T272" s="156"/>
      <c r="AT272" s="151" t="s">
        <v>258</v>
      </c>
      <c r="AU272" s="151" t="s">
        <v>81</v>
      </c>
      <c r="AV272" s="12" t="s">
        <v>81</v>
      </c>
      <c r="AW272" s="12" t="s">
        <v>32</v>
      </c>
      <c r="AX272" s="12" t="s">
        <v>71</v>
      </c>
      <c r="AY272" s="151" t="s">
        <v>134</v>
      </c>
    </row>
    <row r="273" spans="2:65" s="12" customFormat="1">
      <c r="B273" s="150"/>
      <c r="D273" s="145" t="s">
        <v>258</v>
      </c>
      <c r="E273" s="151" t="s">
        <v>3</v>
      </c>
      <c r="F273" s="152" t="s">
        <v>1067</v>
      </c>
      <c r="H273" s="153">
        <v>6.12</v>
      </c>
      <c r="I273" s="154"/>
      <c r="L273" s="150"/>
      <c r="M273" s="155"/>
      <c r="T273" s="156"/>
      <c r="AT273" s="151" t="s">
        <v>258</v>
      </c>
      <c r="AU273" s="151" t="s">
        <v>81</v>
      </c>
      <c r="AV273" s="12" t="s">
        <v>81</v>
      </c>
      <c r="AW273" s="12" t="s">
        <v>32</v>
      </c>
      <c r="AX273" s="12" t="s">
        <v>71</v>
      </c>
      <c r="AY273" s="151" t="s">
        <v>134</v>
      </c>
    </row>
    <row r="274" spans="2:65" s="12" customFormat="1">
      <c r="B274" s="150"/>
      <c r="D274" s="145" t="s">
        <v>258</v>
      </c>
      <c r="E274" s="151" t="s">
        <v>3</v>
      </c>
      <c r="F274" s="152" t="s">
        <v>1068</v>
      </c>
      <c r="H274" s="153">
        <v>1.5069999999999999</v>
      </c>
      <c r="I274" s="154"/>
      <c r="L274" s="150"/>
      <c r="M274" s="155"/>
      <c r="T274" s="156"/>
      <c r="AT274" s="151" t="s">
        <v>258</v>
      </c>
      <c r="AU274" s="151" t="s">
        <v>81</v>
      </c>
      <c r="AV274" s="12" t="s">
        <v>81</v>
      </c>
      <c r="AW274" s="12" t="s">
        <v>32</v>
      </c>
      <c r="AX274" s="12" t="s">
        <v>71</v>
      </c>
      <c r="AY274" s="151" t="s">
        <v>134</v>
      </c>
    </row>
    <row r="275" spans="2:65" s="12" customFormat="1">
      <c r="B275" s="150"/>
      <c r="D275" s="145" t="s">
        <v>258</v>
      </c>
      <c r="E275" s="151" t="s">
        <v>3</v>
      </c>
      <c r="F275" s="152" t="s">
        <v>518</v>
      </c>
      <c r="H275" s="153">
        <v>19.2</v>
      </c>
      <c r="I275" s="154"/>
      <c r="L275" s="150"/>
      <c r="M275" s="155"/>
      <c r="T275" s="156"/>
      <c r="AT275" s="151" t="s">
        <v>258</v>
      </c>
      <c r="AU275" s="151" t="s">
        <v>81</v>
      </c>
      <c r="AV275" s="12" t="s">
        <v>81</v>
      </c>
      <c r="AW275" s="12" t="s">
        <v>32</v>
      </c>
      <c r="AX275" s="12" t="s">
        <v>71</v>
      </c>
      <c r="AY275" s="151" t="s">
        <v>134</v>
      </c>
    </row>
    <row r="276" spans="2:65" s="12" customFormat="1">
      <c r="B276" s="150"/>
      <c r="D276" s="145" t="s">
        <v>258</v>
      </c>
      <c r="E276" s="151" t="s">
        <v>3</v>
      </c>
      <c r="F276" s="152" t="s">
        <v>1069</v>
      </c>
      <c r="H276" s="153">
        <v>12.101000000000001</v>
      </c>
      <c r="I276" s="154"/>
      <c r="L276" s="150"/>
      <c r="M276" s="155"/>
      <c r="T276" s="156"/>
      <c r="AT276" s="151" t="s">
        <v>258</v>
      </c>
      <c r="AU276" s="151" t="s">
        <v>81</v>
      </c>
      <c r="AV276" s="12" t="s">
        <v>81</v>
      </c>
      <c r="AW276" s="12" t="s">
        <v>32</v>
      </c>
      <c r="AX276" s="12" t="s">
        <v>71</v>
      </c>
      <c r="AY276" s="151" t="s">
        <v>134</v>
      </c>
    </row>
    <row r="277" spans="2:65" s="13" customFormat="1">
      <c r="B277" s="157"/>
      <c r="D277" s="145" t="s">
        <v>258</v>
      </c>
      <c r="E277" s="158" t="s">
        <v>3</v>
      </c>
      <c r="F277" s="159" t="s">
        <v>291</v>
      </c>
      <c r="H277" s="160">
        <v>67.727999999999994</v>
      </c>
      <c r="I277" s="161"/>
      <c r="L277" s="157"/>
      <c r="M277" s="162"/>
      <c r="T277" s="163"/>
      <c r="AT277" s="158" t="s">
        <v>258</v>
      </c>
      <c r="AU277" s="158" t="s">
        <v>81</v>
      </c>
      <c r="AV277" s="13" t="s">
        <v>157</v>
      </c>
      <c r="AW277" s="13" t="s">
        <v>32</v>
      </c>
      <c r="AX277" s="13" t="s">
        <v>79</v>
      </c>
      <c r="AY277" s="158" t="s">
        <v>134</v>
      </c>
    </row>
    <row r="278" spans="2:65" s="1" customFormat="1" ht="16.5" customHeight="1">
      <c r="B278" s="127"/>
      <c r="C278" s="128" t="s">
        <v>771</v>
      </c>
      <c r="D278" s="128" t="s">
        <v>137</v>
      </c>
      <c r="E278" s="129" t="s">
        <v>973</v>
      </c>
      <c r="F278" s="130" t="s">
        <v>974</v>
      </c>
      <c r="G278" s="131" t="s">
        <v>255</v>
      </c>
      <c r="H278" s="132">
        <v>67.727999999999994</v>
      </c>
      <c r="I278" s="133"/>
      <c r="J278" s="134">
        <f>ROUND(I278*H278,2)</f>
        <v>0</v>
      </c>
      <c r="K278" s="130" t="s">
        <v>141</v>
      </c>
      <c r="L278" s="32"/>
      <c r="M278" s="135" t="s">
        <v>3</v>
      </c>
      <c r="N278" s="136" t="s">
        <v>42</v>
      </c>
      <c r="P278" s="137">
        <f>O278*H278</f>
        <v>0</v>
      </c>
      <c r="Q278" s="137">
        <v>1.7000000000000001E-4</v>
      </c>
      <c r="R278" s="137">
        <f>Q278*H278</f>
        <v>1.151376E-2</v>
      </c>
      <c r="S278" s="137">
        <v>0</v>
      </c>
      <c r="T278" s="138">
        <f>S278*H278</f>
        <v>0</v>
      </c>
      <c r="AR278" s="139" t="s">
        <v>226</v>
      </c>
      <c r="AT278" s="139" t="s">
        <v>137</v>
      </c>
      <c r="AU278" s="139" t="s">
        <v>81</v>
      </c>
      <c r="AY278" s="17" t="s">
        <v>134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79</v>
      </c>
      <c r="BK278" s="140">
        <f>ROUND(I278*H278,2)</f>
        <v>0</v>
      </c>
      <c r="BL278" s="17" t="s">
        <v>226</v>
      </c>
      <c r="BM278" s="139" t="s">
        <v>1071</v>
      </c>
    </row>
    <row r="279" spans="2:65" s="1" customFormat="1">
      <c r="B279" s="32"/>
      <c r="D279" s="141" t="s">
        <v>144</v>
      </c>
      <c r="F279" s="142" t="s">
        <v>976</v>
      </c>
      <c r="I279" s="143"/>
      <c r="L279" s="32"/>
      <c r="M279" s="144"/>
      <c r="T279" s="53"/>
      <c r="AT279" s="17" t="s">
        <v>144</v>
      </c>
      <c r="AU279" s="17" t="s">
        <v>81</v>
      </c>
    </row>
    <row r="280" spans="2:65" s="12" customFormat="1">
      <c r="B280" s="150"/>
      <c r="D280" s="145" t="s">
        <v>258</v>
      </c>
      <c r="E280" s="151" t="s">
        <v>3</v>
      </c>
      <c r="F280" s="152" t="s">
        <v>470</v>
      </c>
      <c r="H280" s="153">
        <v>24.96</v>
      </c>
      <c r="I280" s="154"/>
      <c r="L280" s="150"/>
      <c r="M280" s="155"/>
      <c r="T280" s="156"/>
      <c r="AT280" s="151" t="s">
        <v>258</v>
      </c>
      <c r="AU280" s="151" t="s">
        <v>81</v>
      </c>
      <c r="AV280" s="12" t="s">
        <v>81</v>
      </c>
      <c r="AW280" s="12" t="s">
        <v>32</v>
      </c>
      <c r="AX280" s="12" t="s">
        <v>71</v>
      </c>
      <c r="AY280" s="151" t="s">
        <v>134</v>
      </c>
    </row>
    <row r="281" spans="2:65" s="12" customFormat="1">
      <c r="B281" s="150"/>
      <c r="D281" s="145" t="s">
        <v>258</v>
      </c>
      <c r="E281" s="151" t="s">
        <v>3</v>
      </c>
      <c r="F281" s="152" t="s">
        <v>1066</v>
      </c>
      <c r="H281" s="153">
        <v>3.84</v>
      </c>
      <c r="I281" s="154"/>
      <c r="L281" s="150"/>
      <c r="M281" s="155"/>
      <c r="T281" s="156"/>
      <c r="AT281" s="151" t="s">
        <v>258</v>
      </c>
      <c r="AU281" s="151" t="s">
        <v>81</v>
      </c>
      <c r="AV281" s="12" t="s">
        <v>81</v>
      </c>
      <c r="AW281" s="12" t="s">
        <v>32</v>
      </c>
      <c r="AX281" s="12" t="s">
        <v>71</v>
      </c>
      <c r="AY281" s="151" t="s">
        <v>134</v>
      </c>
    </row>
    <row r="282" spans="2:65" s="12" customFormat="1">
      <c r="B282" s="150"/>
      <c r="D282" s="145" t="s">
        <v>258</v>
      </c>
      <c r="E282" s="151" t="s">
        <v>3</v>
      </c>
      <c r="F282" s="152" t="s">
        <v>1067</v>
      </c>
      <c r="H282" s="153">
        <v>6.12</v>
      </c>
      <c r="I282" s="154"/>
      <c r="L282" s="150"/>
      <c r="M282" s="155"/>
      <c r="T282" s="156"/>
      <c r="AT282" s="151" t="s">
        <v>258</v>
      </c>
      <c r="AU282" s="151" t="s">
        <v>81</v>
      </c>
      <c r="AV282" s="12" t="s">
        <v>81</v>
      </c>
      <c r="AW282" s="12" t="s">
        <v>32</v>
      </c>
      <c r="AX282" s="12" t="s">
        <v>71</v>
      </c>
      <c r="AY282" s="151" t="s">
        <v>134</v>
      </c>
    </row>
    <row r="283" spans="2:65" s="12" customFormat="1">
      <c r="B283" s="150"/>
      <c r="D283" s="145" t="s">
        <v>258</v>
      </c>
      <c r="E283" s="151" t="s">
        <v>3</v>
      </c>
      <c r="F283" s="152" t="s">
        <v>1068</v>
      </c>
      <c r="H283" s="153">
        <v>1.5069999999999999</v>
      </c>
      <c r="I283" s="154"/>
      <c r="L283" s="150"/>
      <c r="M283" s="155"/>
      <c r="T283" s="156"/>
      <c r="AT283" s="151" t="s">
        <v>258</v>
      </c>
      <c r="AU283" s="151" t="s">
        <v>81</v>
      </c>
      <c r="AV283" s="12" t="s">
        <v>81</v>
      </c>
      <c r="AW283" s="12" t="s">
        <v>32</v>
      </c>
      <c r="AX283" s="12" t="s">
        <v>71</v>
      </c>
      <c r="AY283" s="151" t="s">
        <v>134</v>
      </c>
    </row>
    <row r="284" spans="2:65" s="12" customFormat="1">
      <c r="B284" s="150"/>
      <c r="D284" s="145" t="s">
        <v>258</v>
      </c>
      <c r="E284" s="151" t="s">
        <v>3</v>
      </c>
      <c r="F284" s="152" t="s">
        <v>518</v>
      </c>
      <c r="H284" s="153">
        <v>19.2</v>
      </c>
      <c r="I284" s="154"/>
      <c r="L284" s="150"/>
      <c r="M284" s="155"/>
      <c r="T284" s="156"/>
      <c r="AT284" s="151" t="s">
        <v>258</v>
      </c>
      <c r="AU284" s="151" t="s">
        <v>81</v>
      </c>
      <c r="AV284" s="12" t="s">
        <v>81</v>
      </c>
      <c r="AW284" s="12" t="s">
        <v>32</v>
      </c>
      <c r="AX284" s="12" t="s">
        <v>71</v>
      </c>
      <c r="AY284" s="151" t="s">
        <v>134</v>
      </c>
    </row>
    <row r="285" spans="2:65" s="12" customFormat="1">
      <c r="B285" s="150"/>
      <c r="D285" s="145" t="s">
        <v>258</v>
      </c>
      <c r="E285" s="151" t="s">
        <v>3</v>
      </c>
      <c r="F285" s="152" t="s">
        <v>1069</v>
      </c>
      <c r="H285" s="153">
        <v>12.101000000000001</v>
      </c>
      <c r="I285" s="154"/>
      <c r="L285" s="150"/>
      <c r="M285" s="155"/>
      <c r="T285" s="156"/>
      <c r="AT285" s="151" t="s">
        <v>258</v>
      </c>
      <c r="AU285" s="151" t="s">
        <v>81</v>
      </c>
      <c r="AV285" s="12" t="s">
        <v>81</v>
      </c>
      <c r="AW285" s="12" t="s">
        <v>32</v>
      </c>
      <c r="AX285" s="12" t="s">
        <v>71</v>
      </c>
      <c r="AY285" s="151" t="s">
        <v>134</v>
      </c>
    </row>
    <row r="286" spans="2:65" s="13" customFormat="1">
      <c r="B286" s="157"/>
      <c r="D286" s="145" t="s">
        <v>258</v>
      </c>
      <c r="E286" s="158" t="s">
        <v>3</v>
      </c>
      <c r="F286" s="159" t="s">
        <v>291</v>
      </c>
      <c r="H286" s="160">
        <v>67.727999999999994</v>
      </c>
      <c r="I286" s="161"/>
      <c r="L286" s="157"/>
      <c r="M286" s="162"/>
      <c r="T286" s="163"/>
      <c r="AT286" s="158" t="s">
        <v>258</v>
      </c>
      <c r="AU286" s="158" t="s">
        <v>81</v>
      </c>
      <c r="AV286" s="13" t="s">
        <v>157</v>
      </c>
      <c r="AW286" s="13" t="s">
        <v>32</v>
      </c>
      <c r="AX286" s="13" t="s">
        <v>79</v>
      </c>
      <c r="AY286" s="158" t="s">
        <v>134</v>
      </c>
    </row>
    <row r="287" spans="2:65" s="1" customFormat="1" ht="16.5" customHeight="1">
      <c r="B287" s="127"/>
      <c r="C287" s="128" t="s">
        <v>776</v>
      </c>
      <c r="D287" s="128" t="s">
        <v>137</v>
      </c>
      <c r="E287" s="129" t="s">
        <v>977</v>
      </c>
      <c r="F287" s="130" t="s">
        <v>978</v>
      </c>
      <c r="G287" s="131" t="s">
        <v>255</v>
      </c>
      <c r="H287" s="132">
        <v>67.727999999999994</v>
      </c>
      <c r="I287" s="133"/>
      <c r="J287" s="134">
        <f>ROUND(I287*H287,2)</f>
        <v>0</v>
      </c>
      <c r="K287" s="130" t="s">
        <v>141</v>
      </c>
      <c r="L287" s="32"/>
      <c r="M287" s="135" t="s">
        <v>3</v>
      </c>
      <c r="N287" s="136" t="s">
        <v>42</v>
      </c>
      <c r="P287" s="137">
        <f>O287*H287</f>
        <v>0</v>
      </c>
      <c r="Q287" s="137">
        <v>1.7000000000000001E-4</v>
      </c>
      <c r="R287" s="137">
        <f>Q287*H287</f>
        <v>1.151376E-2</v>
      </c>
      <c r="S287" s="137">
        <v>0</v>
      </c>
      <c r="T287" s="138">
        <f>S287*H287</f>
        <v>0</v>
      </c>
      <c r="AR287" s="139" t="s">
        <v>226</v>
      </c>
      <c r="AT287" s="139" t="s">
        <v>137</v>
      </c>
      <c r="AU287" s="139" t="s">
        <v>81</v>
      </c>
      <c r="AY287" s="17" t="s">
        <v>134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7" t="s">
        <v>79</v>
      </c>
      <c r="BK287" s="140">
        <f>ROUND(I287*H287,2)</f>
        <v>0</v>
      </c>
      <c r="BL287" s="17" t="s">
        <v>226</v>
      </c>
      <c r="BM287" s="139" t="s">
        <v>1072</v>
      </c>
    </row>
    <row r="288" spans="2:65" s="1" customFormat="1">
      <c r="B288" s="32"/>
      <c r="D288" s="141" t="s">
        <v>144</v>
      </c>
      <c r="F288" s="142" t="s">
        <v>980</v>
      </c>
      <c r="I288" s="143"/>
      <c r="L288" s="32"/>
      <c r="M288" s="144"/>
      <c r="T288" s="53"/>
      <c r="AT288" s="17" t="s">
        <v>144</v>
      </c>
      <c r="AU288" s="17" t="s">
        <v>81</v>
      </c>
    </row>
    <row r="289" spans="2:51" s="12" customFormat="1">
      <c r="B289" s="150"/>
      <c r="D289" s="145" t="s">
        <v>258</v>
      </c>
      <c r="E289" s="151" t="s">
        <v>3</v>
      </c>
      <c r="F289" s="152" t="s">
        <v>470</v>
      </c>
      <c r="H289" s="153">
        <v>24.96</v>
      </c>
      <c r="I289" s="154"/>
      <c r="L289" s="150"/>
      <c r="M289" s="155"/>
      <c r="T289" s="156"/>
      <c r="AT289" s="151" t="s">
        <v>258</v>
      </c>
      <c r="AU289" s="151" t="s">
        <v>81</v>
      </c>
      <c r="AV289" s="12" t="s">
        <v>81</v>
      </c>
      <c r="AW289" s="12" t="s">
        <v>32</v>
      </c>
      <c r="AX289" s="12" t="s">
        <v>71</v>
      </c>
      <c r="AY289" s="151" t="s">
        <v>134</v>
      </c>
    </row>
    <row r="290" spans="2:51" s="12" customFormat="1">
      <c r="B290" s="150"/>
      <c r="D290" s="145" t="s">
        <v>258</v>
      </c>
      <c r="E290" s="151" t="s">
        <v>3</v>
      </c>
      <c r="F290" s="152" t="s">
        <v>1066</v>
      </c>
      <c r="H290" s="153">
        <v>3.84</v>
      </c>
      <c r="I290" s="154"/>
      <c r="L290" s="150"/>
      <c r="M290" s="155"/>
      <c r="T290" s="156"/>
      <c r="AT290" s="151" t="s">
        <v>258</v>
      </c>
      <c r="AU290" s="151" t="s">
        <v>81</v>
      </c>
      <c r="AV290" s="12" t="s">
        <v>81</v>
      </c>
      <c r="AW290" s="12" t="s">
        <v>32</v>
      </c>
      <c r="AX290" s="12" t="s">
        <v>71</v>
      </c>
      <c r="AY290" s="151" t="s">
        <v>134</v>
      </c>
    </row>
    <row r="291" spans="2:51" s="12" customFormat="1">
      <c r="B291" s="150"/>
      <c r="D291" s="145" t="s">
        <v>258</v>
      </c>
      <c r="E291" s="151" t="s">
        <v>3</v>
      </c>
      <c r="F291" s="152" t="s">
        <v>1067</v>
      </c>
      <c r="H291" s="153">
        <v>6.12</v>
      </c>
      <c r="I291" s="154"/>
      <c r="L291" s="150"/>
      <c r="M291" s="155"/>
      <c r="T291" s="156"/>
      <c r="AT291" s="151" t="s">
        <v>258</v>
      </c>
      <c r="AU291" s="151" t="s">
        <v>81</v>
      </c>
      <c r="AV291" s="12" t="s">
        <v>81</v>
      </c>
      <c r="AW291" s="12" t="s">
        <v>32</v>
      </c>
      <c r="AX291" s="12" t="s">
        <v>71</v>
      </c>
      <c r="AY291" s="151" t="s">
        <v>134</v>
      </c>
    </row>
    <row r="292" spans="2:51" s="12" customFormat="1">
      <c r="B292" s="150"/>
      <c r="D292" s="145" t="s">
        <v>258</v>
      </c>
      <c r="E292" s="151" t="s">
        <v>3</v>
      </c>
      <c r="F292" s="152" t="s">
        <v>1068</v>
      </c>
      <c r="H292" s="153">
        <v>1.5069999999999999</v>
      </c>
      <c r="I292" s="154"/>
      <c r="L292" s="150"/>
      <c r="M292" s="155"/>
      <c r="T292" s="156"/>
      <c r="AT292" s="151" t="s">
        <v>258</v>
      </c>
      <c r="AU292" s="151" t="s">
        <v>81</v>
      </c>
      <c r="AV292" s="12" t="s">
        <v>81</v>
      </c>
      <c r="AW292" s="12" t="s">
        <v>32</v>
      </c>
      <c r="AX292" s="12" t="s">
        <v>71</v>
      </c>
      <c r="AY292" s="151" t="s">
        <v>134</v>
      </c>
    </row>
    <row r="293" spans="2:51" s="12" customFormat="1">
      <c r="B293" s="150"/>
      <c r="D293" s="145" t="s">
        <v>258</v>
      </c>
      <c r="E293" s="151" t="s">
        <v>3</v>
      </c>
      <c r="F293" s="152" t="s">
        <v>518</v>
      </c>
      <c r="H293" s="153">
        <v>19.2</v>
      </c>
      <c r="I293" s="154"/>
      <c r="L293" s="150"/>
      <c r="M293" s="155"/>
      <c r="T293" s="156"/>
      <c r="AT293" s="151" t="s">
        <v>258</v>
      </c>
      <c r="AU293" s="151" t="s">
        <v>81</v>
      </c>
      <c r="AV293" s="12" t="s">
        <v>81</v>
      </c>
      <c r="AW293" s="12" t="s">
        <v>32</v>
      </c>
      <c r="AX293" s="12" t="s">
        <v>71</v>
      </c>
      <c r="AY293" s="151" t="s">
        <v>134</v>
      </c>
    </row>
    <row r="294" spans="2:51" s="12" customFormat="1">
      <c r="B294" s="150"/>
      <c r="D294" s="145" t="s">
        <v>258</v>
      </c>
      <c r="E294" s="151" t="s">
        <v>3</v>
      </c>
      <c r="F294" s="152" t="s">
        <v>1069</v>
      </c>
      <c r="H294" s="153">
        <v>12.101000000000001</v>
      </c>
      <c r="I294" s="154"/>
      <c r="L294" s="150"/>
      <c r="M294" s="155"/>
      <c r="T294" s="156"/>
      <c r="AT294" s="151" t="s">
        <v>258</v>
      </c>
      <c r="AU294" s="151" t="s">
        <v>81</v>
      </c>
      <c r="AV294" s="12" t="s">
        <v>81</v>
      </c>
      <c r="AW294" s="12" t="s">
        <v>32</v>
      </c>
      <c r="AX294" s="12" t="s">
        <v>71</v>
      </c>
      <c r="AY294" s="151" t="s">
        <v>134</v>
      </c>
    </row>
    <row r="295" spans="2:51" s="13" customFormat="1">
      <c r="B295" s="157"/>
      <c r="D295" s="145" t="s">
        <v>258</v>
      </c>
      <c r="E295" s="158" t="s">
        <v>3</v>
      </c>
      <c r="F295" s="159" t="s">
        <v>291</v>
      </c>
      <c r="H295" s="160">
        <v>67.727999999999994</v>
      </c>
      <c r="I295" s="161"/>
      <c r="L295" s="157"/>
      <c r="M295" s="184"/>
      <c r="N295" s="185"/>
      <c r="O295" s="185"/>
      <c r="P295" s="185"/>
      <c r="Q295" s="185"/>
      <c r="R295" s="185"/>
      <c r="S295" s="185"/>
      <c r="T295" s="186"/>
      <c r="AT295" s="158" t="s">
        <v>258</v>
      </c>
      <c r="AU295" s="158" t="s">
        <v>81</v>
      </c>
      <c r="AV295" s="13" t="s">
        <v>157</v>
      </c>
      <c r="AW295" s="13" t="s">
        <v>32</v>
      </c>
      <c r="AX295" s="13" t="s">
        <v>79</v>
      </c>
      <c r="AY295" s="158" t="s">
        <v>134</v>
      </c>
    </row>
    <row r="296" spans="2:51" s="1" customFormat="1" ht="6.95" customHeight="1">
      <c r="B296" s="41"/>
      <c r="C296" s="42"/>
      <c r="D296" s="42"/>
      <c r="E296" s="42"/>
      <c r="F296" s="42"/>
      <c r="G296" s="42"/>
      <c r="H296" s="42"/>
      <c r="I296" s="42"/>
      <c r="J296" s="42"/>
      <c r="K296" s="42"/>
      <c r="L296" s="32"/>
    </row>
  </sheetData>
  <autoFilter ref="C89:K295" xr:uid="{00000000-0009-0000-0000-000008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800-000000000000}"/>
    <hyperlink ref="F100" r:id="rId2" xr:uid="{00000000-0004-0000-0800-000001000000}"/>
    <hyperlink ref="F106" r:id="rId3" xr:uid="{00000000-0004-0000-0800-000002000000}"/>
    <hyperlink ref="F113" r:id="rId4" xr:uid="{00000000-0004-0000-0800-000003000000}"/>
    <hyperlink ref="F119" r:id="rId5" xr:uid="{00000000-0004-0000-0800-000004000000}"/>
    <hyperlink ref="F122" r:id="rId6" xr:uid="{00000000-0004-0000-0800-000005000000}"/>
    <hyperlink ref="F128" r:id="rId7" xr:uid="{00000000-0004-0000-0800-000006000000}"/>
    <hyperlink ref="F133" r:id="rId8" xr:uid="{00000000-0004-0000-0800-000007000000}"/>
    <hyperlink ref="F143" r:id="rId9" xr:uid="{00000000-0004-0000-0800-000008000000}"/>
    <hyperlink ref="F148" r:id="rId10" xr:uid="{00000000-0004-0000-0800-000009000000}"/>
    <hyperlink ref="F151" r:id="rId11" xr:uid="{00000000-0004-0000-0800-00000A000000}"/>
    <hyperlink ref="F158" r:id="rId12" xr:uid="{00000000-0004-0000-0800-00000B000000}"/>
    <hyperlink ref="F168" r:id="rId13" xr:uid="{00000000-0004-0000-0800-00000C000000}"/>
    <hyperlink ref="F176" r:id="rId14" xr:uid="{00000000-0004-0000-0800-00000D000000}"/>
    <hyperlink ref="F182" r:id="rId15" xr:uid="{00000000-0004-0000-0800-00000E000000}"/>
    <hyperlink ref="F185" r:id="rId16" xr:uid="{00000000-0004-0000-0800-00000F000000}"/>
    <hyperlink ref="F188" r:id="rId17" xr:uid="{00000000-0004-0000-0800-000010000000}"/>
    <hyperlink ref="F191" r:id="rId18" xr:uid="{00000000-0004-0000-0800-000011000000}"/>
    <hyperlink ref="F194" r:id="rId19" xr:uid="{00000000-0004-0000-0800-000012000000}"/>
    <hyperlink ref="F197" r:id="rId20" xr:uid="{00000000-0004-0000-0800-000013000000}"/>
    <hyperlink ref="F200" r:id="rId21" xr:uid="{00000000-0004-0000-0800-000014000000}"/>
    <hyperlink ref="F209" r:id="rId22" xr:uid="{00000000-0004-0000-0800-000015000000}"/>
    <hyperlink ref="F218" r:id="rId23" xr:uid="{00000000-0004-0000-0800-000016000000}"/>
    <hyperlink ref="F222" r:id="rId24" xr:uid="{00000000-0004-0000-0800-000017000000}"/>
    <hyperlink ref="F224" r:id="rId25" xr:uid="{00000000-0004-0000-0800-000018000000}"/>
    <hyperlink ref="F226" r:id="rId26" xr:uid="{00000000-0004-0000-0800-000019000000}"/>
    <hyperlink ref="F231" r:id="rId27" xr:uid="{00000000-0004-0000-0800-00001A000000}"/>
    <hyperlink ref="F241" r:id="rId28" xr:uid="{00000000-0004-0000-0800-00001B000000}"/>
    <hyperlink ref="F246" r:id="rId29" xr:uid="{00000000-0004-0000-0800-00001C000000}"/>
    <hyperlink ref="F249" r:id="rId30" xr:uid="{00000000-0004-0000-0800-00001D000000}"/>
    <hyperlink ref="F255" r:id="rId31" xr:uid="{00000000-0004-0000-0800-00001E000000}"/>
    <hyperlink ref="F261" r:id="rId32" xr:uid="{00000000-0004-0000-0800-00001F000000}"/>
    <hyperlink ref="F270" r:id="rId33" xr:uid="{00000000-0004-0000-0800-000020000000}"/>
    <hyperlink ref="F279" r:id="rId34" xr:uid="{00000000-0004-0000-0800-000021000000}"/>
    <hyperlink ref="F288" r:id="rId35" xr:uid="{00000000-0004-0000-0800-00002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00 - Vedlejší rozpočtové ...</vt:lpstr>
      <vt:lpstr>B - SO 01 - Zpevněné ploc...</vt:lpstr>
      <vt:lpstr>B - SO 02 - Fotbalové hřiště</vt:lpstr>
      <vt:lpstr>B - SO 03 - Multifunkční ...</vt:lpstr>
      <vt:lpstr>B - SO 04 - Dětské hřiště</vt:lpstr>
      <vt:lpstr>N - SO 01 - Zpevněné ploc...</vt:lpstr>
      <vt:lpstr>N - SO 02 - Fotbalové hřiště</vt:lpstr>
      <vt:lpstr>N - SO 03 - Multifunkční ...</vt:lpstr>
      <vt:lpstr>N - SO 04 - Dětské hřiště</vt:lpstr>
      <vt:lpstr>N - SO 05 - Systém naklád...</vt:lpstr>
      <vt:lpstr>Pokyny pro vyplnění</vt:lpstr>
      <vt:lpstr>'00 - Vedlejší rozpočtové ...'!Názvy_tisku</vt:lpstr>
      <vt:lpstr>'B - SO 01 - Zpevněné ploc...'!Názvy_tisku</vt:lpstr>
      <vt:lpstr>'B - SO 02 - Fotbalové hřiště'!Názvy_tisku</vt:lpstr>
      <vt:lpstr>'B - SO 03 - Multifunkční ...'!Názvy_tisku</vt:lpstr>
      <vt:lpstr>'B - SO 04 - Dětské hřiště'!Názvy_tisku</vt:lpstr>
      <vt:lpstr>'N - SO 01 - Zpevněné ploc...'!Názvy_tisku</vt:lpstr>
      <vt:lpstr>'N - SO 02 - Fotbalové hřiště'!Názvy_tisku</vt:lpstr>
      <vt:lpstr>'N - SO 03 - Multifunkční ...'!Názvy_tisku</vt:lpstr>
      <vt:lpstr>'N - SO 04 - Dětské hřiště'!Názvy_tisku</vt:lpstr>
      <vt:lpstr>'N - SO 05 - Systém naklád...'!Názvy_tisku</vt:lpstr>
      <vt:lpstr>'Rekapitulace stavby'!Názvy_tisku</vt:lpstr>
      <vt:lpstr>'00 - Vedlejší rozpočtové ...'!Oblast_tisku</vt:lpstr>
      <vt:lpstr>'B - SO 01 - Zpevněné ploc...'!Oblast_tisku</vt:lpstr>
      <vt:lpstr>'B - SO 02 - Fotbalové hřiště'!Oblast_tisku</vt:lpstr>
      <vt:lpstr>'B - SO 03 - Multifunkční ...'!Oblast_tisku</vt:lpstr>
      <vt:lpstr>'B - SO 04 - Dětské hřiště'!Oblast_tisku</vt:lpstr>
      <vt:lpstr>'N - SO 01 - Zpevněné ploc...'!Oblast_tisku</vt:lpstr>
      <vt:lpstr>'N - SO 02 - Fotbalové hřiště'!Oblast_tisku</vt:lpstr>
      <vt:lpstr>'N - SO 03 - Multifunkční ...'!Oblast_tisku</vt:lpstr>
      <vt:lpstr>'N - SO 04 - Dětské hřiště'!Oblast_tisku</vt:lpstr>
      <vt:lpstr>'N - SO 05 - Systém naklád...'!Oblast_tisku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Macek</dc:creator>
  <cp:lastModifiedBy>Tomáš Filip</cp:lastModifiedBy>
  <dcterms:created xsi:type="dcterms:W3CDTF">2025-08-28T09:21:44Z</dcterms:created>
  <dcterms:modified xsi:type="dcterms:W3CDTF">2025-08-28T13:21:33Z</dcterms:modified>
</cp:coreProperties>
</file>